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20" tabRatio="566" activeTab="0"/>
  </bookViews>
  <sheets>
    <sheet name="BS Format" sheetId="1" r:id="rId1"/>
    <sheet name="PL Format" sheetId="2" r:id="rId2"/>
    <sheet name="Pearls" sheetId="3" r:id="rId3"/>
  </sheets>
  <definedNames/>
  <calcPr fullCalcOnLoad="1"/>
</workbook>
</file>

<file path=xl/sharedStrings.xml><?xml version="1.0" encoding="utf-8"?>
<sst xmlns="http://schemas.openxmlformats.org/spreadsheetml/2006/main" count="224" uniqueCount="212">
  <si>
    <t>Cash on Hand (inluding Petty/Revolving Fund)</t>
  </si>
  <si>
    <t>Cash in Bank</t>
  </si>
  <si>
    <t xml:space="preserve">Total Liquidity </t>
  </si>
  <si>
    <t xml:space="preserve">Current </t>
  </si>
  <si>
    <t xml:space="preserve">Restructured </t>
  </si>
  <si>
    <t>Over 12 months with missed payment</t>
  </si>
  <si>
    <t>Loan in court litigation</t>
  </si>
  <si>
    <t xml:space="preserve">Net Loans Outstanding </t>
  </si>
  <si>
    <t>Cash Advances to Officers/Staff</t>
  </si>
  <si>
    <t xml:space="preserve">Accounts Receivable </t>
  </si>
  <si>
    <t xml:space="preserve">Prepaid Expenses </t>
  </si>
  <si>
    <t xml:space="preserve">Interest Receivable </t>
  </si>
  <si>
    <t>Inventories (office supplies &amp; goods for sale)</t>
  </si>
  <si>
    <t>Fixed Assets (land, building, furniture, equipment)</t>
  </si>
  <si>
    <t xml:space="preserve">Problem Assets/ Acquired in Settlement of Loans/ Others </t>
  </si>
  <si>
    <t>Total Non-Earning Assets</t>
  </si>
  <si>
    <t xml:space="preserve">Witheld-SSS/ Taxes &amp; Premuims </t>
  </si>
  <si>
    <t>Accrued Expenses &amp; Unearned Income</t>
  </si>
  <si>
    <t>Dividend &amp; patronage Refund Payable</t>
  </si>
  <si>
    <t>Due to Apex-Coop Educ. Fund</t>
  </si>
  <si>
    <t>Staff Retirement/ Medical Benefit Reserve</t>
  </si>
  <si>
    <t xml:space="preserve">Interest &amp; Other Payables </t>
  </si>
  <si>
    <t xml:space="preserve">Long Term </t>
  </si>
  <si>
    <t xml:space="preserve">Donations &amp;  Grants  </t>
  </si>
  <si>
    <t xml:space="preserve">General Reserve Fund </t>
  </si>
  <si>
    <t xml:space="preserve">Land and Building Fund </t>
  </si>
  <si>
    <t xml:space="preserve">Undivided Net Surplus </t>
  </si>
  <si>
    <t>Risk Bearing Fund</t>
  </si>
  <si>
    <t xml:space="preserve">Optional Fund </t>
  </si>
  <si>
    <t xml:space="preserve">Other Non-Statutory Funds </t>
  </si>
  <si>
    <t>Income</t>
  </si>
  <si>
    <t xml:space="preserve">Income from Loans </t>
  </si>
  <si>
    <t xml:space="preserve">Income from Financial Investments </t>
  </si>
  <si>
    <t>Income fr. Non-Fin. Investments</t>
  </si>
  <si>
    <t>Others (Memb. Fee, Msc.)</t>
  </si>
  <si>
    <t>Financing Cost *</t>
  </si>
  <si>
    <t xml:space="preserve">Administrative Expenses </t>
  </si>
  <si>
    <t xml:space="preserve">Provision for Probable Loan Losses </t>
  </si>
  <si>
    <t>gub df}Hbft</t>
  </si>
  <si>
    <t>a+}s df}Hbft</t>
  </si>
  <si>
    <t>sd{rfl/x?nfO{ k]ZsL</t>
  </si>
  <si>
    <t>lng'kg]{ lx;fa</t>
  </si>
  <si>
    <t>k'j{e"Qmfg vr{x?</t>
  </si>
  <si>
    <t>kfpg'kg]{ Aofh</t>
  </si>
  <si>
    <t>;fdfg df}Hbft</t>
  </si>
  <si>
    <t>s/sf] nflu Aoj:yf ÷ltg"{kg]{</t>
  </si>
  <si>
    <t>ltg{afls vr{ tyf gkfs]sf] cfDbflg</t>
  </si>
  <si>
    <t>d'gfkmf tyf ;/+lIFt k'lh ltg{afls</t>
  </si>
  <si>
    <t>sd{rfl/ cjsfz tyf cf}iflw ;'ljwf sf]if</t>
  </si>
  <si>
    <t>Aofh tyf cGo ltg"kg]{</t>
  </si>
  <si>
    <t>hf]lvd Aoxf]g]{ sf]if</t>
  </si>
  <si>
    <t>cGo sf]ifx?</t>
  </si>
  <si>
    <t>/sd</t>
  </si>
  <si>
    <t>Expenditure</t>
  </si>
  <si>
    <t>cfDbflg</t>
  </si>
  <si>
    <t>cGo cfDbflg</t>
  </si>
  <si>
    <t>vr{</t>
  </si>
  <si>
    <t>ljlQo nfut -Aofh_</t>
  </si>
  <si>
    <t>k|zf;lgs vr{x?</t>
  </si>
  <si>
    <t xml:space="preserve">Profit / Loss </t>
  </si>
  <si>
    <t>hDdf cfDbflg</t>
  </si>
  <si>
    <t>Total  Income</t>
  </si>
  <si>
    <t>hDdf vr{</t>
  </si>
  <si>
    <t>Total Expenditure</t>
  </si>
  <si>
    <t>(D) Non Financial Investments (capital for consumer store, hardware &amp; Other Deposit etc.)</t>
  </si>
  <si>
    <r>
      <t xml:space="preserve">Total Assets </t>
    </r>
    <r>
      <rPr>
        <b/>
        <i/>
        <sz val="6"/>
        <rFont val="Arial"/>
        <family val="2"/>
      </rPr>
      <t>(A+B+C+D+E)</t>
    </r>
  </si>
  <si>
    <t>hDdf gub / a}+s -s_</t>
  </si>
  <si>
    <t xml:space="preserve"> u}/ ljlQo nuflgx? -#_</t>
  </si>
  <si>
    <t>hDdf gsdfpg] ;DklQ -ª_</t>
  </si>
  <si>
    <t>(F) Deposits (all types mobilized)</t>
  </si>
  <si>
    <t>art ;a} k|sf/sf -r_</t>
  </si>
  <si>
    <t>Total (G)</t>
  </si>
  <si>
    <t>hDdf -%_</t>
  </si>
  <si>
    <t xml:space="preserve">Total (H) </t>
  </si>
  <si>
    <t>hDdf -h_</t>
  </si>
  <si>
    <r>
      <t xml:space="preserve">Total Liabilities </t>
    </r>
    <r>
      <rPr>
        <b/>
        <sz val="6"/>
        <rFont val="Arial"/>
        <family val="2"/>
      </rPr>
      <t>(F+G+H) = I</t>
    </r>
  </si>
  <si>
    <t xml:space="preserve"> (J) Share Capital </t>
  </si>
  <si>
    <t>Total  (K)</t>
  </si>
  <si>
    <t>Total  (L)</t>
  </si>
  <si>
    <t>Total Liabilities &amp; Equities  (I+M)</t>
  </si>
  <si>
    <r>
      <t xml:space="preserve">Total Equity </t>
    </r>
    <r>
      <rPr>
        <b/>
        <sz val="6"/>
        <rFont val="Arial"/>
        <family val="2"/>
      </rPr>
      <t>(J+K+L) = M</t>
    </r>
    <r>
      <rPr>
        <b/>
        <sz val="12"/>
        <rFont val="Arial"/>
        <family val="2"/>
      </rPr>
      <t xml:space="preserve"> </t>
    </r>
  </si>
  <si>
    <t>cGo hfgsf/LM</t>
  </si>
  <si>
    <t>tof/ ug]{sf] ;lxM</t>
  </si>
  <si>
    <t>gfkmf÷gf]S;fg</t>
  </si>
  <si>
    <t>l:y/ ;DklQ</t>
  </si>
  <si>
    <t>tof/ ug]{sf] ;xL</t>
  </si>
  <si>
    <t>PEARLS Monitoring System</t>
  </si>
  <si>
    <t>Indicators</t>
  </si>
  <si>
    <t>Goal</t>
  </si>
  <si>
    <t>Numerator</t>
  </si>
  <si>
    <t>Denominator</t>
  </si>
  <si>
    <t>Result</t>
  </si>
  <si>
    <t>P=Protection</t>
  </si>
  <si>
    <t>P1</t>
  </si>
  <si>
    <t>Reserve for loan loss &gt;12 months</t>
  </si>
  <si>
    <t>P2</t>
  </si>
  <si>
    <t>Reserve for loan loss &lt;12 months</t>
  </si>
  <si>
    <t>E=Effective financial structure</t>
  </si>
  <si>
    <t>E1</t>
  </si>
  <si>
    <t>70-80%</t>
  </si>
  <si>
    <t>E5</t>
  </si>
  <si>
    <t>Saving to total assets</t>
  </si>
  <si>
    <t>E6</t>
  </si>
  <si>
    <t>External loan to total assets</t>
  </si>
  <si>
    <t>E7</t>
  </si>
  <si>
    <t>Share capital to total assets</t>
  </si>
  <si>
    <t>A= Assets quality</t>
  </si>
  <si>
    <t>A1</t>
  </si>
  <si>
    <t>Delinquent loan to loan outstanding</t>
  </si>
  <si>
    <t>&lt;5%</t>
  </si>
  <si>
    <t>R=Rate of return</t>
  </si>
  <si>
    <t>Operating expenses/ Average total assets</t>
  </si>
  <si>
    <t>L=Liquidity</t>
  </si>
  <si>
    <t>L1</t>
  </si>
  <si>
    <t>Liquid assets/ total saving</t>
  </si>
  <si>
    <t xml:space="preserve">     &lt;1%</t>
  </si>
  <si>
    <t>S= Sign of growth</t>
  </si>
  <si>
    <t>S10</t>
  </si>
  <si>
    <t>Growth in Membership</t>
  </si>
  <si>
    <t>S11</t>
  </si>
  <si>
    <t>Growth in assets</t>
  </si>
  <si>
    <t>A2</t>
  </si>
  <si>
    <t>10-20%</t>
  </si>
  <si>
    <t>R9</t>
  </si>
  <si>
    <t>L3</t>
  </si>
  <si>
    <t>Net Loan to total assets</t>
  </si>
  <si>
    <t>Non earning assets to total assets</t>
  </si>
  <si>
    <t>Non earning  Liquid assets/ total assets</t>
  </si>
  <si>
    <t>x|f; s§L</t>
  </si>
  <si>
    <t>Inflation rate</t>
  </si>
  <si>
    <t>Loan loss provision fund</t>
  </si>
  <si>
    <t>hf+r ug]{sf] ;xL</t>
  </si>
  <si>
    <t xml:space="preserve"> last month </t>
  </si>
  <si>
    <t>This month,</t>
  </si>
  <si>
    <r>
      <t xml:space="preserve">(A) Liquidity </t>
    </r>
    <r>
      <rPr>
        <b/>
        <sz val="10"/>
        <color indexed="17"/>
        <rFont val="FONTASY_ HIMALI_ TT"/>
        <family val="5"/>
      </rPr>
      <t xml:space="preserve">   </t>
    </r>
    <r>
      <rPr>
        <b/>
        <sz val="10"/>
        <color indexed="17"/>
        <rFont val="FONTASY_HIMALI_TT"/>
        <family val="5"/>
      </rPr>
      <t>s= t/ntf</t>
    </r>
  </si>
  <si>
    <r>
      <t xml:space="preserve">(B) Loan Outs tanding </t>
    </r>
    <r>
      <rPr>
        <b/>
        <sz val="10"/>
        <color indexed="40"/>
        <rFont val="FONTASY_HIMALI_TT"/>
        <family val="5"/>
      </rPr>
      <t xml:space="preserve">  v= hDDff p&amp;g afls C)F</t>
    </r>
  </si>
  <si>
    <t xml:space="preserve">( C) Financial Investments (deposits with maturity &gt; 1year &amp; investment to Federation &amp; Other) </t>
  </si>
  <si>
    <r>
      <t>(H) External Credit (Loans Payable)</t>
    </r>
    <r>
      <rPr>
        <b/>
        <sz val="8"/>
        <color indexed="36"/>
        <rFont val="FONTASY_ HIMALI_ TT"/>
        <family val="5"/>
      </rPr>
      <t xml:space="preserve"> </t>
    </r>
    <r>
      <rPr>
        <b/>
        <sz val="8"/>
        <color indexed="36"/>
        <rFont val="FONTASY_HIMALI_TT"/>
        <family val="5"/>
      </rPr>
      <t>-h_ afXo C)f</t>
    </r>
  </si>
  <si>
    <r>
      <t>(L) Transitory Capital</t>
    </r>
    <r>
      <rPr>
        <b/>
        <sz val="10"/>
        <color indexed="60"/>
        <rFont val="FONTASY_ HIMALI_ TT"/>
        <family val="5"/>
      </rPr>
      <t xml:space="preserve"> </t>
    </r>
    <r>
      <rPr>
        <b/>
        <sz val="10"/>
        <color indexed="60"/>
        <rFont val="FONTASY_HIMALI_TT"/>
        <family val="5"/>
      </rPr>
      <t>-&amp;_ rngodfg k"lh</t>
    </r>
  </si>
  <si>
    <t>one day Missed to 1 months missed payment</t>
  </si>
  <si>
    <t xml:space="preserve">dlxnfM     </t>
  </si>
  <si>
    <t>k'?ifM</t>
  </si>
  <si>
    <r>
      <t xml:space="preserve">ASSETS   </t>
    </r>
    <r>
      <rPr>
        <b/>
        <sz val="10"/>
        <rFont val="Himalb"/>
        <family val="0"/>
      </rPr>
      <t>;DklQ</t>
    </r>
  </si>
  <si>
    <r>
      <t xml:space="preserve">CAPITAL &amp; LIABILITIES     </t>
    </r>
    <r>
      <rPr>
        <b/>
        <sz val="10"/>
        <rFont val="Himalb"/>
        <family val="0"/>
      </rPr>
      <t>k'lh  tyf bfloTj</t>
    </r>
  </si>
  <si>
    <r>
      <t xml:space="preserve">(E) Non-Earning Assets   </t>
    </r>
    <r>
      <rPr>
        <b/>
        <sz val="10"/>
        <color indexed="36"/>
        <rFont val="FONTASY_HIMALI_TT"/>
        <family val="5"/>
      </rPr>
      <t xml:space="preserve">    -</t>
    </r>
    <r>
      <rPr>
        <b/>
        <sz val="10"/>
        <color indexed="36"/>
        <rFont val="Himalb"/>
        <family val="0"/>
      </rPr>
      <t>ª_ gsdfpg] ;DklQx?</t>
    </r>
  </si>
  <si>
    <t>E9</t>
  </si>
  <si>
    <t>Net Institutional capital to total assets</t>
  </si>
  <si>
    <t xml:space="preserve">R7 </t>
  </si>
  <si>
    <t>Share dividend to average share</t>
  </si>
  <si>
    <t>;"rsx?</t>
  </si>
  <si>
    <t>Ps aif{ eGbf al9 efvf gf3]sf] C0fsf] ;'/If0f Jofj:yf</t>
  </si>
  <si>
    <t>Ps aif{ eGbf sd efvf gf3]sf] C0fsf] ;'/If0f Jofj:yf</t>
  </si>
  <si>
    <t>s"n ;DklQsf] cg'kftdf z'4 C0f</t>
  </si>
  <si>
    <t>s"n ;DklQsf] cg'kftdf s"n art</t>
  </si>
  <si>
    <t>s"n ;DklQsf] cg'kftdf jfxo C0f</t>
  </si>
  <si>
    <t>s"n ;DklQsf] cg'kftdf ;b:ox?sf] z]o/</t>
  </si>
  <si>
    <t>s"n ;DklQsf] cg'kftdf ;+:yfut k"FhL</t>
  </si>
  <si>
    <t>s"n C0fdf efvf gf3]sf] C0fsf] cg'kft</t>
  </si>
  <si>
    <t>s"n ;DklQsf] cg''kftdf gsdfpg] ;DklQ</t>
  </si>
  <si>
    <t>cf}ift z]o/df ;b:onfO{ lbOPsf] nfef+z b/</t>
  </si>
  <si>
    <t>cfift ;DklQdf ;+rfng vr{</t>
  </si>
  <si>
    <t>s"n artdf t/ntf</t>
  </si>
  <si>
    <t>s"n ;DklQdf gsdfpg] t/n ;DklQ</t>
  </si>
  <si>
    <t>;b:ox?sf] a[l4 b/</t>
  </si>
  <si>
    <t>;DklQsf] a[l4 b/</t>
  </si>
  <si>
    <t>g]kfn art tyf C0f s]Gb|Lo ;xsf/L ;+3 ln=-g]km\:s"g_</t>
  </si>
  <si>
    <t>ljlQo k|ltj]bg-kN;{_</t>
  </si>
  <si>
    <t>ljlQo k|ltj]bg-jf;nft_</t>
  </si>
  <si>
    <t>C0F nuflgaf6 k|fKt</t>
  </si>
  <si>
    <t>cGo nuflgaf6 k|fKt</t>
  </si>
  <si>
    <t>u}/ nuflgaf6 k|fKt</t>
  </si>
  <si>
    <t>8'aGt C0fs]f nflu Aoj:yf</t>
  </si>
  <si>
    <t>sfg"lg sf/afxLdf /x]sf] C0F</t>
  </si>
  <si>
    <t>hDdf afls C0f -v_</t>
  </si>
  <si>
    <t xml:space="preserve"> ljlQo nuflgx?-d"4lt cflb -u_</t>
  </si>
  <si>
    <t xml:space="preserve">;d:ofut ;DklQ </t>
  </si>
  <si>
    <r>
      <t xml:space="preserve">hDdf ;DklQ       </t>
    </r>
  </si>
  <si>
    <t xml:space="preserve">hDdf bfloTj tyf </t>
  </si>
  <si>
    <t>k|dfl0ft ug]{sf] ;xL</t>
  </si>
  <si>
    <t xml:space="preserve">;+:yfsf] gfd </t>
  </si>
  <si>
    <t>7]ufgf</t>
  </si>
  <si>
    <t xml:space="preserve"> efvf ggf3]sf] rfn" C0f </t>
  </si>
  <si>
    <t>gljs/0f C0f</t>
  </si>
  <si>
    <t>! lbg b]lv ! dlxgf efvf gf#]sf] C0f</t>
  </si>
  <si>
    <t>! b]lv !@ dlxgf efvf gf3]sf] C0f</t>
  </si>
  <si>
    <t>one month Missed to 12 months missed payment</t>
  </si>
  <si>
    <t>!@ dlxgfeGbf a9L efvf gf3]sf] C0F</t>
  </si>
  <si>
    <t>5ftf ;+3 ;+:yfx?nfO{ lbg'kg]{ z'Ns</t>
  </si>
  <si>
    <t>rfn" C0f</t>
  </si>
  <si>
    <t>nfdf] cjlw C0F</t>
  </si>
  <si>
    <r>
      <t xml:space="preserve">(G) Non-Interest Bearing Payables              </t>
    </r>
    <r>
      <rPr>
        <b/>
        <sz val="9"/>
        <color indexed="53"/>
        <rFont val="FONTASY_ HIMALI_ TT"/>
        <family val="5"/>
      </rPr>
      <t xml:space="preserve"> </t>
    </r>
    <r>
      <rPr>
        <b/>
        <sz val="9"/>
        <color indexed="53"/>
        <rFont val="Himalb"/>
        <family val="0"/>
      </rPr>
      <t xml:space="preserve">-5_ -Aofh ltg'{  gkg]{ bfloTjx?_ </t>
    </r>
  </si>
  <si>
    <r>
      <t>hDdf bfloFTj -r</t>
    </r>
    <r>
      <rPr>
        <b/>
        <sz val="8"/>
        <rFont val="Times New Roman"/>
        <family val="1"/>
      </rPr>
      <t>+</t>
    </r>
    <r>
      <rPr>
        <b/>
        <sz val="8"/>
        <rFont val="Preeti"/>
        <family val="0"/>
      </rPr>
      <t>5</t>
    </r>
    <r>
      <rPr>
        <b/>
        <sz val="8"/>
        <rFont val="Times New Roman"/>
        <family val="1"/>
      </rPr>
      <t>+</t>
    </r>
    <r>
      <rPr>
        <b/>
        <sz val="8"/>
        <rFont val="Himalb"/>
        <family val="0"/>
      </rPr>
      <t>h_</t>
    </r>
    <r>
      <rPr>
        <b/>
        <sz val="8"/>
        <rFont val="Times New Roman"/>
        <family val="1"/>
      </rPr>
      <t>=</t>
    </r>
    <r>
      <rPr>
        <b/>
        <sz val="8"/>
        <rFont val="Himalb"/>
        <family val="0"/>
      </rPr>
      <t>em</t>
    </r>
  </si>
  <si>
    <t xml:space="preserve"> -`_ z]o/ k"lh</t>
  </si>
  <si>
    <t xml:space="preserve"> ;+:yfut ljsf;sf]if -;+:yf ljsf; ,3f6f k"tL{ sf]if, cg"bfg tyf ;xof]u_</t>
  </si>
  <si>
    <t>;fdfGo hu]8f sf]if</t>
  </si>
  <si>
    <t>3/ hUuf sf]if</t>
  </si>
  <si>
    <t>hDdf -6_</t>
  </si>
  <si>
    <r>
      <t>(K) Institutional Capital</t>
    </r>
    <r>
      <rPr>
        <b/>
        <sz val="8"/>
        <color indexed="57"/>
        <rFont val="FONTASY_ HIMALI_ TT"/>
        <family val="5"/>
      </rPr>
      <t xml:space="preserve"> </t>
    </r>
    <r>
      <rPr>
        <b/>
        <sz val="8"/>
        <color indexed="57"/>
        <rFont val="Himalb"/>
        <family val="0"/>
      </rPr>
      <t>-6_ ;+:yfut k"lh</t>
    </r>
  </si>
  <si>
    <t>ljt/0f gul/Psf] art  -gfkmf_</t>
  </si>
  <si>
    <t>C0f ;"/If0f sf]if</t>
  </si>
  <si>
    <r>
      <t xml:space="preserve">P]lR5s sf]if </t>
    </r>
    <r>
      <rPr>
        <b/>
        <sz val="8"/>
        <color indexed="10"/>
        <rFont val="Himalb"/>
        <family val="0"/>
      </rPr>
      <t>-:jf:Yo_</t>
    </r>
  </si>
  <si>
    <t>hDdf -7_</t>
  </si>
  <si>
    <r>
      <t>hDdf -`</t>
    </r>
    <r>
      <rPr>
        <b/>
        <sz val="8"/>
        <rFont val="Times New Roman"/>
        <family val="1"/>
      </rPr>
      <t>+</t>
    </r>
    <r>
      <rPr>
        <b/>
        <sz val="8"/>
        <rFont val="Himalb"/>
        <family val="0"/>
      </rPr>
      <t>6</t>
    </r>
    <r>
      <rPr>
        <b/>
        <sz val="8"/>
        <rFont val="Times New Roman"/>
        <family val="1"/>
      </rPr>
      <t>+</t>
    </r>
    <r>
      <rPr>
        <b/>
        <sz val="8"/>
        <rFont val="Himalb"/>
        <family val="0"/>
      </rPr>
      <t xml:space="preserve">&amp;_ </t>
    </r>
    <r>
      <rPr>
        <b/>
        <sz val="8"/>
        <rFont val="Times New Roman"/>
        <family val="1"/>
      </rPr>
      <t>=</t>
    </r>
    <r>
      <rPr>
        <b/>
        <sz val="8"/>
        <rFont val="Himalb"/>
        <family val="0"/>
      </rPr>
      <t xml:space="preserve"> * </t>
    </r>
  </si>
  <si>
    <t>Depreciations</t>
  </si>
  <si>
    <t>k|dfl0ft ug]{sf] ;lxM</t>
  </si>
  <si>
    <t xml:space="preserve"> @= sfo{If]qsf] hg;+Vof</t>
  </si>
  <si>
    <t xml:space="preserve"> #= ;+:yf ;rfng ePsf] jif{</t>
  </si>
  <si>
    <t xml:space="preserve"> $= ut jif{sf] s"n ;DklQ</t>
  </si>
  <si>
    <t xml:space="preserve"> % cf}ift ;DklQ</t>
  </si>
  <si>
    <t xml:space="preserve"> != ;b:o ;Vof+M</t>
  </si>
  <si>
    <t xml:space="preserve">    xfnsf]</t>
  </si>
  <si>
    <t xml:space="preserve">    ut jif{sf]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</si>
</sst>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CHF&quot;\ #,##0;&quot;CHF&quot;\ \-#,##0"/>
    <numFmt numFmtId="193" formatCode="&quot;CHF&quot;\ #,##0;[Red]&quot;CHF&quot;\ \-#,##0"/>
    <numFmt numFmtId="194" formatCode="&quot;CHF&quot;\ #,##0.00;&quot;CHF&quot;\ \-#,##0.00"/>
    <numFmt numFmtId="195" formatCode="&quot;CHF&quot;\ #,##0.00;[Red]&quot;CHF&quot;\ \-#,##0.00"/>
    <numFmt numFmtId="196" formatCode="_ &quot;CHF&quot;\ * #,##0_ ;_ &quot;CHF&quot;\ * \-#,##0_ ;_ &quot;CHF&quot;\ * &quot;-&quot;_ ;_ @_ "/>
    <numFmt numFmtId="197" formatCode="_ * #,##0_ ;_ * \-#,##0_ ;_ * &quot;-&quot;_ ;_ @_ "/>
    <numFmt numFmtId="198" formatCode="_ &quot;CHF&quot;\ * #,##0.00_ ;_ &quot;CHF&quot;\ * \-#,##0.00_ ;_ &quot;CHF&quot;\ * &quot;-&quot;??_ ;_ @_ "/>
    <numFmt numFmtId="199" formatCode="_ * #,##0.00_ ;_ * \-#,##0.00_ ;_ * &quot;-&quot;??_ ;_ @_ "/>
    <numFmt numFmtId="200" formatCode=";;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0.0"/>
    <numFmt numFmtId="205" formatCode="0.000"/>
    <numFmt numFmtId="206" formatCode="_(* #,##0.0_);_(* \(#,##0.0\);_(* &quot;-&quot;?_);_(@_)"/>
    <numFmt numFmtId="207" formatCode="0.0000000"/>
    <numFmt numFmtId="208" formatCode="0.000000"/>
    <numFmt numFmtId="209" formatCode="0.00000"/>
    <numFmt numFmtId="210" formatCode="0.0000"/>
    <numFmt numFmtId="211" formatCode="0.0%"/>
    <numFmt numFmtId="212" formatCode="_ * #,##0.000_ ;_ * \-#,##0.000_ ;_ * &quot;-&quot;???_ ;_ @_ "/>
    <numFmt numFmtId="213" formatCode="[$-409]dddd\,\ mmmm\ dd\,\ yyyy"/>
    <numFmt numFmtId="214" formatCode="[$-409]h:mm:ss\ AM/PM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1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9"/>
      <name val="FONTASY_ HIMALI_ TT"/>
      <family val="5"/>
    </font>
    <font>
      <sz val="8"/>
      <name val="FONTASY_HIMALI_TT"/>
      <family val="5"/>
    </font>
    <font>
      <sz val="12"/>
      <name val="Arial"/>
      <family val="2"/>
    </font>
    <font>
      <b/>
      <i/>
      <u val="single"/>
      <sz val="14"/>
      <name val="Arial"/>
      <family val="2"/>
    </font>
    <font>
      <sz val="12"/>
      <name val="FONTASY_HIMALI_TT"/>
      <family val="5"/>
    </font>
    <font>
      <sz val="10"/>
      <name val="FONTASY_HIMALI_TT"/>
      <family val="5"/>
    </font>
    <font>
      <sz val="12"/>
      <color indexed="10"/>
      <name val="FONTASY_HIMALI_TT"/>
      <family val="5"/>
    </font>
    <font>
      <sz val="16"/>
      <name val="Spins_EXT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9"/>
      <name val="Annapurn"/>
      <family val="0"/>
    </font>
    <font>
      <sz val="12"/>
      <name val="Annapurn"/>
      <family val="0"/>
    </font>
    <font>
      <b/>
      <sz val="12"/>
      <name val="Annapur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7"/>
      <name val="FONTASY_ HIMALI_ TT"/>
      <family val="5"/>
    </font>
    <font>
      <b/>
      <sz val="10"/>
      <color indexed="17"/>
      <name val="FONTASY_HIMALI_TT"/>
      <family val="5"/>
    </font>
    <font>
      <b/>
      <sz val="10"/>
      <color indexed="40"/>
      <name val="FONTASY_HIMALI_TT"/>
      <family val="5"/>
    </font>
    <font>
      <b/>
      <sz val="10"/>
      <color indexed="36"/>
      <name val="FONTASY_HIMALI_TT"/>
      <family val="5"/>
    </font>
    <font>
      <b/>
      <sz val="9"/>
      <color indexed="53"/>
      <name val="FONTASY_ HIMALI_ TT"/>
      <family val="5"/>
    </font>
    <font>
      <b/>
      <sz val="8"/>
      <color indexed="36"/>
      <name val="FONTASY_ HIMALI_ TT"/>
      <family val="5"/>
    </font>
    <font>
      <b/>
      <sz val="8"/>
      <color indexed="36"/>
      <name val="FONTASY_HIMALI_TT"/>
      <family val="5"/>
    </font>
    <font>
      <b/>
      <sz val="8"/>
      <color indexed="57"/>
      <name val="FONTASY_ HIMALI_ TT"/>
      <family val="5"/>
    </font>
    <font>
      <b/>
      <sz val="10"/>
      <color indexed="60"/>
      <name val="FONTASY_ HIMALI_ TT"/>
      <family val="5"/>
    </font>
    <font>
      <b/>
      <sz val="10"/>
      <color indexed="60"/>
      <name val="FONTASY_HIMALI_TT"/>
      <family val="5"/>
    </font>
    <font>
      <b/>
      <i/>
      <u val="single"/>
      <sz val="14"/>
      <name val="Himalb"/>
      <family val="0"/>
    </font>
    <font>
      <sz val="12"/>
      <name val="Himalb"/>
      <family val="0"/>
    </font>
    <font>
      <b/>
      <sz val="12"/>
      <name val="Himalb"/>
      <family val="0"/>
    </font>
    <font>
      <sz val="10"/>
      <name val="Himalb"/>
      <family val="0"/>
    </font>
    <font>
      <b/>
      <u val="single"/>
      <sz val="10"/>
      <name val="Himalb"/>
      <family val="0"/>
    </font>
    <font>
      <b/>
      <sz val="10"/>
      <name val="Himalb"/>
      <family val="0"/>
    </font>
    <font>
      <b/>
      <sz val="8"/>
      <name val="Himalb"/>
      <family val="0"/>
    </font>
    <font>
      <b/>
      <i/>
      <sz val="10"/>
      <name val="Himalb"/>
      <family val="0"/>
    </font>
    <font>
      <b/>
      <i/>
      <sz val="8"/>
      <name val="Himalb"/>
      <family val="0"/>
    </font>
    <font>
      <sz val="8"/>
      <name val="Himalb"/>
      <family val="0"/>
    </font>
    <font>
      <b/>
      <sz val="8"/>
      <color indexed="10"/>
      <name val="Himalb"/>
      <family val="0"/>
    </font>
    <font>
      <b/>
      <sz val="8"/>
      <color indexed="57"/>
      <name val="Himalb"/>
      <family val="0"/>
    </font>
    <font>
      <b/>
      <sz val="10"/>
      <color indexed="36"/>
      <name val="Himalb"/>
      <family val="0"/>
    </font>
    <font>
      <b/>
      <sz val="12"/>
      <color indexed="10"/>
      <name val="Himalb"/>
      <family val="0"/>
    </font>
    <font>
      <b/>
      <sz val="9"/>
      <color indexed="53"/>
      <name val="Himalb"/>
      <family val="0"/>
    </font>
    <font>
      <b/>
      <sz val="8"/>
      <name val="Preeti"/>
      <family val="0"/>
    </font>
    <font>
      <b/>
      <sz val="10"/>
      <name val="Preeti"/>
      <family val="0"/>
    </font>
    <font>
      <b/>
      <sz val="9"/>
      <name val="Preeti"/>
      <family val="0"/>
    </font>
    <font>
      <sz val="9"/>
      <name val="Preeti"/>
      <family val="0"/>
    </font>
    <font>
      <sz val="16"/>
      <name val="Preeti"/>
      <family val="0"/>
    </font>
    <font>
      <b/>
      <sz val="20"/>
      <name val="Preeti"/>
      <family val="0"/>
    </font>
    <font>
      <sz val="20"/>
      <name val="Preeti"/>
      <family val="0"/>
    </font>
    <font>
      <sz val="10"/>
      <name val="Preeti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Spins_EXT"/>
      <family val="0"/>
    </font>
    <font>
      <b/>
      <sz val="16"/>
      <color indexed="10"/>
      <name val="Spins_EXT"/>
      <family val="0"/>
    </font>
    <font>
      <sz val="10"/>
      <color indexed="62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Preeti"/>
      <family val="0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8"/>
      <color indexed="36"/>
      <name val="Arial"/>
      <family val="2"/>
    </font>
    <font>
      <b/>
      <sz val="7"/>
      <color indexed="56"/>
      <name val="Arial"/>
      <family val="2"/>
    </font>
    <font>
      <b/>
      <sz val="7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Spins_EXT"/>
      <family val="0"/>
    </font>
    <font>
      <b/>
      <sz val="16"/>
      <color rgb="FFFF0000"/>
      <name val="Spins_EXT"/>
      <family val="0"/>
    </font>
    <font>
      <sz val="10"/>
      <color theme="3" tint="0.39998000860214233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Preeti"/>
      <family val="0"/>
    </font>
    <font>
      <b/>
      <sz val="9"/>
      <color theme="9" tint="-0.24997000396251678"/>
      <name val="Arial"/>
      <family val="2"/>
    </font>
    <font>
      <b/>
      <sz val="8"/>
      <color theme="7" tint="-0.24997000396251678"/>
      <name val="Arial"/>
      <family val="2"/>
    </font>
    <font>
      <b/>
      <sz val="7"/>
      <color rgb="FF002060"/>
      <name val="Arial"/>
      <family val="2"/>
    </font>
    <font>
      <b/>
      <sz val="7"/>
      <color theme="5" tint="-0.24997000396251678"/>
      <name val="Arial"/>
      <family val="2"/>
    </font>
    <font>
      <b/>
      <sz val="10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Dashed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Dashed"/>
    </border>
    <border>
      <left style="mediumDashed"/>
      <right style="double"/>
      <top style="mediumDashed"/>
      <bottom style="double"/>
    </border>
    <border>
      <left style="mediumDashDotDot"/>
      <right style="double"/>
      <top>
        <color indexed="63"/>
      </top>
      <bottom style="double"/>
    </border>
    <border>
      <left style="mediumDashDotDot"/>
      <right style="mediumDashDotDot"/>
      <top>
        <color indexed="63"/>
      </top>
      <bottom style="double"/>
    </border>
    <border>
      <left style="mediumDashed"/>
      <right style="mediumDashed"/>
      <top style="mediumDashed"/>
      <bottom style="double"/>
    </border>
    <border>
      <left style="mediumDashed"/>
      <right style="mediumDashed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DashDotDot"/>
      <top>
        <color indexed="63"/>
      </top>
      <bottom style="double"/>
    </border>
    <border>
      <left style="double"/>
      <right style="mediumDashed"/>
      <top style="mediumDashed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Dashed"/>
    </border>
    <border>
      <left style="double"/>
      <right style="thin"/>
      <top style="thin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71" fontId="11" fillId="0" borderId="0" xfId="42" applyFont="1" applyAlignment="1">
      <alignment vertical="center" wrapText="1"/>
    </xf>
    <xf numFmtId="171" fontId="4" fillId="0" borderId="13" xfId="42" applyFont="1" applyFill="1" applyBorder="1" applyAlignment="1" applyProtection="1">
      <alignment vertical="center" wrapText="1"/>
      <protection hidden="1"/>
    </xf>
    <xf numFmtId="171" fontId="0" fillId="0" borderId="0" xfId="42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171" fontId="17" fillId="0" borderId="0" xfId="42" applyFont="1" applyAlignment="1">
      <alignment vertical="center" wrapText="1"/>
    </xf>
    <xf numFmtId="171" fontId="19" fillId="0" borderId="10" xfId="42" applyFont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171" fontId="17" fillId="0" borderId="10" xfId="42" applyFont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justify" vertical="center" wrapText="1"/>
    </xf>
    <xf numFmtId="0" fontId="20" fillId="34" borderId="15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right" vertical="center" wrapText="1"/>
    </xf>
    <xf numFmtId="171" fontId="20" fillId="34" borderId="10" xfId="0" applyNumberFormat="1" applyFont="1" applyFill="1" applyBorder="1" applyAlignment="1">
      <alignment horizontal="right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1" fontId="0" fillId="0" borderId="0" xfId="42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171" fontId="0" fillId="0" borderId="0" xfId="0" applyNumberFormat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9" fontId="21" fillId="34" borderId="1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justify" vertical="center"/>
    </xf>
    <xf numFmtId="0" fontId="24" fillId="0" borderId="0" xfId="0" applyFont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17" fontId="20" fillId="34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171" fontId="20" fillId="0" borderId="10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right" vertical="center" wrapText="1"/>
    </xf>
    <xf numFmtId="2" fontId="20" fillId="34" borderId="16" xfId="0" applyNumberFormat="1" applyFont="1" applyFill="1" applyBorder="1" applyAlignment="1">
      <alignment horizontal="right" vertical="center" wrapText="1"/>
    </xf>
    <xf numFmtId="171" fontId="20" fillId="34" borderId="16" xfId="0" applyNumberFormat="1" applyFont="1" applyFill="1" applyBorder="1" applyAlignment="1">
      <alignment horizontal="right" vertical="center" wrapText="1"/>
    </xf>
    <xf numFmtId="171" fontId="20" fillId="0" borderId="16" xfId="0" applyNumberFormat="1" applyFont="1" applyFill="1" applyBorder="1" applyAlignment="1">
      <alignment horizontal="center" vertical="center" wrapText="1"/>
    </xf>
    <xf numFmtId="171" fontId="20" fillId="0" borderId="16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71" fontId="20" fillId="0" borderId="13" xfId="42" applyFont="1" applyBorder="1" applyAlignment="1" applyProtection="1">
      <alignment vertical="center" wrapText="1"/>
      <protection hidden="1"/>
    </xf>
    <xf numFmtId="171" fontId="0" fillId="0" borderId="13" xfId="42" applyFont="1" applyBorder="1" applyAlignment="1">
      <alignment vertical="center" wrapText="1"/>
    </xf>
    <xf numFmtId="171" fontId="0" fillId="33" borderId="13" xfId="42" applyFont="1" applyFill="1" applyBorder="1" applyAlignment="1">
      <alignment vertical="center" wrapText="1"/>
    </xf>
    <xf numFmtId="171" fontId="117" fillId="0" borderId="10" xfId="42" applyFont="1" applyBorder="1" applyAlignment="1" applyProtection="1">
      <alignment horizontal="center" vertical="center" wrapText="1"/>
      <protection hidden="1"/>
    </xf>
    <xf numFmtId="171" fontId="118" fillId="0" borderId="10" xfId="42" applyFont="1" applyBorder="1" applyAlignment="1" applyProtection="1">
      <alignment horizontal="center" vertical="center" wrapText="1"/>
      <protection hidden="1"/>
    </xf>
    <xf numFmtId="171" fontId="119" fillId="33" borderId="18" xfId="42" applyFont="1" applyFill="1" applyBorder="1" applyAlignment="1">
      <alignment vertical="center" wrapText="1"/>
    </xf>
    <xf numFmtId="171" fontId="119" fillId="0" borderId="13" xfId="42" applyFont="1" applyBorder="1" applyAlignment="1">
      <alignment vertical="center" wrapText="1"/>
    </xf>
    <xf numFmtId="171" fontId="119" fillId="33" borderId="13" xfId="42" applyFont="1" applyFill="1" applyBorder="1" applyAlignment="1">
      <alignment vertical="center" wrapText="1"/>
    </xf>
    <xf numFmtId="171" fontId="120" fillId="0" borderId="13" xfId="42" applyFont="1" applyBorder="1" applyAlignment="1">
      <alignment vertical="center" wrapText="1"/>
    </xf>
    <xf numFmtId="171" fontId="120" fillId="33" borderId="13" xfId="42" applyFont="1" applyFill="1" applyBorder="1" applyAlignment="1">
      <alignment vertical="center" wrapText="1"/>
    </xf>
    <xf numFmtId="171" fontId="120" fillId="36" borderId="13" xfId="42" applyFont="1" applyFill="1" applyBorder="1" applyAlignment="1">
      <alignment vertical="center" wrapText="1"/>
    </xf>
    <xf numFmtId="171" fontId="120" fillId="37" borderId="13" xfId="42" applyFont="1" applyFill="1" applyBorder="1" applyAlignment="1">
      <alignment vertical="center" wrapText="1"/>
    </xf>
    <xf numFmtId="171" fontId="120" fillId="37" borderId="19" xfId="42" applyFont="1" applyFill="1" applyBorder="1" applyAlignment="1">
      <alignment vertical="center" wrapText="1"/>
    </xf>
    <xf numFmtId="171" fontId="121" fillId="34" borderId="20" xfId="42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71" fontId="122" fillId="0" borderId="10" xfId="42" applyFont="1" applyBorder="1" applyAlignment="1" applyProtection="1">
      <alignment horizontal="center" vertical="center" wrapText="1"/>
      <protection hidden="1"/>
    </xf>
    <xf numFmtId="171" fontId="122" fillId="0" borderId="10" xfId="42" applyFont="1" applyBorder="1" applyAlignment="1">
      <alignment vertical="center" wrapText="1"/>
    </xf>
    <xf numFmtId="171" fontId="26" fillId="0" borderId="10" xfId="42" applyFont="1" applyBorder="1" applyAlignment="1">
      <alignment vertical="center" wrapText="1"/>
    </xf>
    <xf numFmtId="171" fontId="123" fillId="0" borderId="10" xfId="42" applyFont="1" applyBorder="1" applyAlignment="1">
      <alignment horizontal="right" vertical="center" wrapText="1"/>
    </xf>
    <xf numFmtId="171" fontId="122" fillId="0" borderId="10" xfId="42" applyFont="1" applyBorder="1" applyAlignment="1">
      <alignment horizontal="right" vertical="center" wrapText="1"/>
    </xf>
    <xf numFmtId="171" fontId="27" fillId="0" borderId="0" xfId="42" applyFont="1" applyAlignment="1">
      <alignment vertical="center" wrapText="1"/>
    </xf>
    <xf numFmtId="171" fontId="20" fillId="0" borderId="18" xfId="42" applyFont="1" applyBorder="1" applyAlignment="1" applyProtection="1">
      <alignment vertical="center" wrapText="1"/>
      <protection hidden="1"/>
    </xf>
    <xf numFmtId="171" fontId="4" fillId="33" borderId="13" xfId="42" applyFont="1" applyFill="1" applyBorder="1" applyAlignment="1" applyProtection="1">
      <alignment vertical="center" wrapText="1"/>
      <protection hidden="1"/>
    </xf>
    <xf numFmtId="171" fontId="20" fillId="33" borderId="13" xfId="42" applyFont="1" applyFill="1" applyBorder="1" applyAlignment="1" applyProtection="1">
      <alignment vertical="center" wrapText="1"/>
      <protection hidden="1"/>
    </xf>
    <xf numFmtId="171" fontId="0" fillId="0" borderId="19" xfId="42" applyFont="1" applyBorder="1" applyAlignment="1">
      <alignment vertical="center" wrapText="1"/>
    </xf>
    <xf numFmtId="171" fontId="4" fillId="34" borderId="21" xfId="42" applyFont="1" applyFill="1" applyBorder="1" applyAlignment="1" applyProtection="1">
      <alignment vertical="center" wrapText="1"/>
      <protection hidden="1"/>
    </xf>
    <xf numFmtId="0" fontId="27" fillId="0" borderId="10" xfId="0" applyFont="1" applyBorder="1" applyAlignment="1">
      <alignment horizontal="left" vertical="center" wrapText="1"/>
    </xf>
    <xf numFmtId="171" fontId="124" fillId="0" borderId="10" xfId="42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171" fontId="0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Border="1" applyAlignment="1">
      <alignment vertical="center" wrapText="1"/>
    </xf>
    <xf numFmtId="171" fontId="11" fillId="0" borderId="0" xfId="42" applyFont="1" applyBorder="1" applyAlignment="1">
      <alignment vertical="center" wrapText="1"/>
    </xf>
    <xf numFmtId="171" fontId="11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1" fontId="0" fillId="38" borderId="0" xfId="42" applyFont="1" applyFill="1" applyBorder="1" applyAlignment="1">
      <alignment vertical="center" wrapText="1"/>
    </xf>
    <xf numFmtId="171" fontId="0" fillId="38" borderId="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71" fontId="38" fillId="0" borderId="10" xfId="42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171" fontId="51" fillId="0" borderId="24" xfId="42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71" fontId="18" fillId="0" borderId="0" xfId="0" applyNumberFormat="1" applyFont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39" fontId="20" fillId="0" borderId="13" xfId="42" applyNumberFormat="1" applyFont="1" applyBorder="1" applyAlignment="1" applyProtection="1">
      <alignment horizontal="center" vertical="center" wrapText="1"/>
      <protection hidden="1"/>
    </xf>
    <xf numFmtId="39" fontId="20" fillId="0" borderId="13" xfId="42" applyNumberFormat="1" applyFont="1" applyBorder="1" applyAlignment="1" applyProtection="1">
      <alignment horizontal="right" vertical="center" wrapText="1"/>
      <protection hidden="1"/>
    </xf>
    <xf numFmtId="171" fontId="0" fillId="0" borderId="0" xfId="0" applyNumberFormat="1" applyFont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2" fontId="20" fillId="39" borderId="10" xfId="0" applyNumberFormat="1" applyFont="1" applyFill="1" applyBorder="1" applyAlignment="1">
      <alignment horizontal="center" vertical="center" wrapText="1"/>
    </xf>
    <xf numFmtId="2" fontId="125" fillId="39" borderId="10" xfId="0" applyNumberFormat="1" applyFont="1" applyFill="1" applyBorder="1" applyAlignment="1">
      <alignment horizontal="center" vertical="center" wrapText="1"/>
    </xf>
    <xf numFmtId="9" fontId="125" fillId="34" borderId="10" xfId="0" applyNumberFormat="1" applyFont="1" applyFill="1" applyBorder="1" applyAlignment="1">
      <alignment horizontal="center" vertical="center" wrapText="1"/>
    </xf>
    <xf numFmtId="2" fontId="125" fillId="0" borderId="10" xfId="0" applyNumberFormat="1" applyFont="1" applyFill="1" applyBorder="1" applyAlignment="1">
      <alignment horizontal="right" vertical="center" wrapText="1"/>
    </xf>
    <xf numFmtId="0" fontId="125" fillId="0" borderId="16" xfId="0" applyFont="1" applyFill="1" applyBorder="1" applyAlignment="1">
      <alignment horizontal="right" vertical="center" wrapText="1"/>
    </xf>
    <xf numFmtId="171" fontId="125" fillId="0" borderId="10" xfId="0" applyNumberFormat="1" applyFont="1" applyFill="1" applyBorder="1" applyAlignment="1">
      <alignment horizontal="right" vertical="center" wrapText="1"/>
    </xf>
    <xf numFmtId="171" fontId="125" fillId="0" borderId="16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 vertical="center" wrapText="1"/>
    </xf>
    <xf numFmtId="0" fontId="126" fillId="0" borderId="25" xfId="0" applyFont="1" applyBorder="1" applyAlignment="1">
      <alignment horizontal="center" vertical="center" wrapText="1"/>
    </xf>
    <xf numFmtId="0" fontId="126" fillId="0" borderId="26" xfId="0" applyFont="1" applyBorder="1" applyAlignment="1">
      <alignment horizontal="center" vertical="center" wrapText="1"/>
    </xf>
    <xf numFmtId="0" fontId="127" fillId="38" borderId="26" xfId="0" applyFont="1" applyFill="1" applyBorder="1" applyAlignment="1">
      <alignment horizontal="center" vertical="center" wrapText="1"/>
    </xf>
    <xf numFmtId="171" fontId="41" fillId="0" borderId="0" xfId="42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54" fillId="34" borderId="10" xfId="0" applyFont="1" applyFill="1" applyBorder="1" applyAlignment="1">
      <alignment horizontal="justify" vertical="center" wrapText="1"/>
    </xf>
    <xf numFmtId="0" fontId="55" fillId="34" borderId="14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12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71" fontId="20" fillId="0" borderId="28" xfId="42" applyFont="1" applyFill="1" applyBorder="1" applyAlignment="1" applyProtection="1">
      <alignment vertical="center" wrapText="1"/>
      <protection hidden="1"/>
    </xf>
    <xf numFmtId="0" fontId="27" fillId="0" borderId="10" xfId="42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30" fillId="0" borderId="32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10" xfId="0" applyFont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33" fillId="0" borderId="33" xfId="0" applyFont="1" applyBorder="1" applyAlignment="1">
      <alignment horizontal="center" vertical="center" wrapText="1"/>
    </xf>
    <xf numFmtId="0" fontId="133" fillId="0" borderId="34" xfId="0" applyFont="1" applyBorder="1" applyAlignment="1">
      <alignment horizontal="center" vertical="center" wrapText="1"/>
    </xf>
    <xf numFmtId="0" fontId="134" fillId="0" borderId="34" xfId="0" applyFont="1" applyBorder="1" applyAlignment="1">
      <alignment vertical="center" wrapText="1"/>
    </xf>
    <xf numFmtId="0" fontId="134" fillId="0" borderId="35" xfId="0" applyFont="1" applyBorder="1" applyAlignment="1">
      <alignment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35" fillId="0" borderId="32" xfId="0" applyFont="1" applyBorder="1" applyAlignment="1">
      <alignment horizontal="center" vertical="center" wrapText="1"/>
    </xf>
    <xf numFmtId="0" fontId="136" fillId="0" borderId="32" xfId="0" applyFont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37" fillId="0" borderId="40" xfId="0" applyFont="1" applyBorder="1" applyAlignment="1">
      <alignment horizontal="center" vertical="center" wrapText="1"/>
    </xf>
    <xf numFmtId="0" fontId="137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46"/>
  <sheetViews>
    <sheetView tabSelected="1" zoomScale="130" zoomScaleNormal="130" zoomScalePageLayoutView="0" workbookViewId="0" topLeftCell="B1">
      <selection activeCell="B1" sqref="B1:I1"/>
    </sheetView>
  </sheetViews>
  <sheetFormatPr defaultColWidth="9.140625" defaultRowHeight="12.75"/>
  <cols>
    <col min="1" max="1" width="0.13671875" style="7" hidden="1" customWidth="1"/>
    <col min="2" max="2" width="11.28125" style="7" customWidth="1"/>
    <col min="3" max="3" width="20.421875" style="7" customWidth="1"/>
    <col min="4" max="4" width="27.00390625" style="12" customWidth="1"/>
    <col min="5" max="5" width="15.8515625" style="27" customWidth="1"/>
    <col min="6" max="6" width="0.71875" style="7" customWidth="1"/>
    <col min="7" max="7" width="12.57421875" style="7" customWidth="1"/>
    <col min="8" max="8" width="24.421875" style="7" customWidth="1"/>
    <col min="9" max="9" width="29.7109375" style="7" customWidth="1"/>
    <col min="10" max="10" width="20.00390625" style="29" bestFit="1" customWidth="1"/>
    <col min="11" max="11" width="11.28125" style="7" bestFit="1" customWidth="1"/>
    <col min="12" max="12" width="12.57421875" style="7" bestFit="1" customWidth="1"/>
    <col min="13" max="16384" width="9.140625" style="7" customWidth="1"/>
  </cols>
  <sheetData>
    <row r="1" spans="2:10" s="43" customFormat="1" ht="19.5">
      <c r="B1" s="174" t="s">
        <v>165</v>
      </c>
      <c r="C1" s="175"/>
      <c r="D1" s="175"/>
      <c r="E1" s="175"/>
      <c r="F1" s="175"/>
      <c r="G1" s="175"/>
      <c r="H1" s="175"/>
      <c r="I1" s="175"/>
      <c r="J1" s="44"/>
    </row>
    <row r="2" spans="2:10" s="43" customFormat="1" ht="34.5" customHeight="1">
      <c r="B2" s="176" t="s">
        <v>167</v>
      </c>
      <c r="C2" s="177"/>
      <c r="D2" s="177"/>
      <c r="E2" s="177"/>
      <c r="F2" s="177"/>
      <c r="G2" s="177"/>
      <c r="H2" s="177"/>
      <c r="I2" s="177"/>
      <c r="J2" s="44"/>
    </row>
    <row r="3" spans="2:7" ht="37.5" customHeight="1" thickBot="1">
      <c r="B3" s="169" t="s">
        <v>179</v>
      </c>
      <c r="G3" s="169" t="s">
        <v>180</v>
      </c>
    </row>
    <row r="4" spans="2:10" s="1" customFormat="1" ht="15" customHeight="1" thickBot="1">
      <c r="B4" s="201" t="s">
        <v>142</v>
      </c>
      <c r="C4" s="202"/>
      <c r="D4" s="203"/>
      <c r="E4" s="139" t="s">
        <v>52</v>
      </c>
      <c r="G4" s="201" t="s">
        <v>143</v>
      </c>
      <c r="H4" s="202"/>
      <c r="I4" s="203"/>
      <c r="J4" s="139" t="s">
        <v>52</v>
      </c>
    </row>
    <row r="5" spans="2:10" s="9" customFormat="1" ht="18" thickTop="1">
      <c r="B5" s="204" t="s">
        <v>134</v>
      </c>
      <c r="C5" s="4" t="s">
        <v>0</v>
      </c>
      <c r="D5" s="126" t="s">
        <v>38</v>
      </c>
      <c r="E5" s="98"/>
      <c r="G5" s="206" t="s">
        <v>69</v>
      </c>
      <c r="H5" s="207"/>
      <c r="I5" s="126" t="s">
        <v>70</v>
      </c>
      <c r="J5" s="82"/>
    </row>
    <row r="6" spans="2:10" s="9" customFormat="1" ht="12.75">
      <c r="B6" s="205"/>
      <c r="C6" s="2" t="s">
        <v>1</v>
      </c>
      <c r="D6" s="127" t="s">
        <v>39</v>
      </c>
      <c r="E6" s="77"/>
      <c r="G6" s="182" t="s">
        <v>190</v>
      </c>
      <c r="H6" s="6" t="s">
        <v>16</v>
      </c>
      <c r="I6" s="127" t="s">
        <v>45</v>
      </c>
      <c r="J6" s="83"/>
    </row>
    <row r="7" spans="2:10" s="1" customFormat="1" ht="18">
      <c r="B7" s="205"/>
      <c r="C7" s="14" t="s">
        <v>2</v>
      </c>
      <c r="D7" s="128" t="s">
        <v>66</v>
      </c>
      <c r="E7" s="99">
        <f>E5+E6</f>
        <v>0</v>
      </c>
      <c r="G7" s="182"/>
      <c r="H7" s="6" t="s">
        <v>17</v>
      </c>
      <c r="I7" s="127" t="s">
        <v>46</v>
      </c>
      <c r="J7" s="83"/>
    </row>
    <row r="8" spans="2:10" s="9" customFormat="1" ht="18">
      <c r="B8" s="183" t="s">
        <v>135</v>
      </c>
      <c r="C8" s="15" t="s">
        <v>3</v>
      </c>
      <c r="D8" s="129" t="s">
        <v>181</v>
      </c>
      <c r="E8" s="77"/>
      <c r="G8" s="182"/>
      <c r="H8" s="6" t="s">
        <v>18</v>
      </c>
      <c r="I8" s="127" t="s">
        <v>47</v>
      </c>
      <c r="J8" s="83"/>
    </row>
    <row r="9" spans="2:10" s="9" customFormat="1" ht="12">
      <c r="B9" s="183"/>
      <c r="C9" s="3" t="s">
        <v>4</v>
      </c>
      <c r="D9" s="129" t="s">
        <v>182</v>
      </c>
      <c r="E9" s="143"/>
      <c r="G9" s="182"/>
      <c r="H9" s="6" t="s">
        <v>19</v>
      </c>
      <c r="I9" s="127" t="s">
        <v>187</v>
      </c>
      <c r="J9" s="78"/>
    </row>
    <row r="10" spans="2:10" s="9" customFormat="1" ht="18">
      <c r="B10" s="183"/>
      <c r="C10" s="5" t="s">
        <v>139</v>
      </c>
      <c r="D10" s="129" t="s">
        <v>183</v>
      </c>
      <c r="E10" s="170"/>
      <c r="G10" s="182"/>
      <c r="H10" s="5" t="s">
        <v>20</v>
      </c>
      <c r="I10" s="129" t="s">
        <v>48</v>
      </c>
      <c r="J10" s="78"/>
    </row>
    <row r="11" spans="2:10" s="9" customFormat="1" ht="18">
      <c r="B11" s="183"/>
      <c r="C11" s="5" t="s">
        <v>185</v>
      </c>
      <c r="D11" s="142" t="s">
        <v>184</v>
      </c>
      <c r="E11" s="77"/>
      <c r="G11" s="182"/>
      <c r="H11" s="5" t="s">
        <v>21</v>
      </c>
      <c r="I11" s="129" t="s">
        <v>49</v>
      </c>
      <c r="J11" s="78"/>
    </row>
    <row r="12" spans="2:10" s="9" customFormat="1" ht="18">
      <c r="B12" s="183"/>
      <c r="C12" s="5" t="s">
        <v>5</v>
      </c>
      <c r="D12" s="129" t="s">
        <v>186</v>
      </c>
      <c r="E12" s="144"/>
      <c r="G12" s="182"/>
      <c r="H12" s="13" t="s">
        <v>71</v>
      </c>
      <c r="I12" s="128" t="s">
        <v>72</v>
      </c>
      <c r="J12" s="86">
        <f>J6+J7+J8+J9+J10+J11</f>
        <v>0</v>
      </c>
    </row>
    <row r="13" spans="2:10" s="9" customFormat="1" ht="22.5" customHeight="1">
      <c r="B13" s="183"/>
      <c r="C13" s="5" t="s">
        <v>6</v>
      </c>
      <c r="D13" s="129" t="s">
        <v>172</v>
      </c>
      <c r="E13" s="77"/>
      <c r="G13" s="184" t="s">
        <v>137</v>
      </c>
      <c r="H13" s="5" t="s">
        <v>3</v>
      </c>
      <c r="I13" s="129" t="s">
        <v>188</v>
      </c>
      <c r="J13" s="78"/>
    </row>
    <row r="14" spans="2:10" s="9" customFormat="1" ht="12">
      <c r="B14" s="183"/>
      <c r="C14" s="13" t="s">
        <v>7</v>
      </c>
      <c r="D14" s="128" t="s">
        <v>173</v>
      </c>
      <c r="E14" s="100">
        <f>SUM(E8:E13)</f>
        <v>0</v>
      </c>
      <c r="G14" s="184"/>
      <c r="H14" s="5" t="s">
        <v>22</v>
      </c>
      <c r="I14" s="129" t="s">
        <v>189</v>
      </c>
      <c r="J14" s="78"/>
    </row>
    <row r="15" spans="2:10" s="1" customFormat="1" ht="27" customHeight="1">
      <c r="B15" s="185" t="s">
        <v>136</v>
      </c>
      <c r="C15" s="186"/>
      <c r="D15" s="127" t="s">
        <v>174</v>
      </c>
      <c r="E15" s="100"/>
      <c r="G15" s="184"/>
      <c r="H15" s="13" t="s">
        <v>73</v>
      </c>
      <c r="I15" s="128" t="s">
        <v>74</v>
      </c>
      <c r="J15" s="79">
        <f>J13+J14</f>
        <v>0</v>
      </c>
    </row>
    <row r="16" spans="2:10" s="1" customFormat="1" ht="31.5" customHeight="1">
      <c r="B16" s="187" t="s">
        <v>64</v>
      </c>
      <c r="C16" s="188"/>
      <c r="D16" s="127" t="s">
        <v>67</v>
      </c>
      <c r="E16" s="100">
        <v>0</v>
      </c>
      <c r="G16" s="189" t="s">
        <v>75</v>
      </c>
      <c r="H16" s="190"/>
      <c r="I16" s="135" t="s">
        <v>191</v>
      </c>
      <c r="J16" s="88">
        <f>J5+J12+J15</f>
        <v>0</v>
      </c>
    </row>
    <row r="17" spans="2:10" s="9" customFormat="1" ht="18">
      <c r="B17" s="191" t="s">
        <v>144</v>
      </c>
      <c r="C17" s="6" t="s">
        <v>8</v>
      </c>
      <c r="D17" s="127" t="s">
        <v>40</v>
      </c>
      <c r="E17" s="77"/>
      <c r="G17" s="195" t="s">
        <v>76</v>
      </c>
      <c r="H17" s="196"/>
      <c r="I17" s="136" t="s">
        <v>192</v>
      </c>
      <c r="J17" s="87"/>
    </row>
    <row r="18" spans="2:10" s="9" customFormat="1" ht="19.5">
      <c r="B18" s="192"/>
      <c r="C18" s="6" t="s">
        <v>9</v>
      </c>
      <c r="D18" s="127" t="s">
        <v>41</v>
      </c>
      <c r="E18" s="77"/>
      <c r="G18" s="197" t="s">
        <v>197</v>
      </c>
      <c r="H18" s="5" t="s">
        <v>23</v>
      </c>
      <c r="I18" s="129" t="s">
        <v>193</v>
      </c>
      <c r="J18" s="85"/>
    </row>
    <row r="19" spans="2:10" s="9" customFormat="1" ht="12">
      <c r="B19" s="192"/>
      <c r="C19" s="6" t="s">
        <v>10</v>
      </c>
      <c r="D19" s="127" t="s">
        <v>42</v>
      </c>
      <c r="E19" s="77"/>
      <c r="G19" s="197"/>
      <c r="H19" s="5" t="s">
        <v>24</v>
      </c>
      <c r="I19" s="129" t="s">
        <v>194</v>
      </c>
      <c r="J19" s="83"/>
    </row>
    <row r="20" spans="2:10" s="9" customFormat="1" ht="12">
      <c r="B20" s="192"/>
      <c r="C20" s="6" t="s">
        <v>11</v>
      </c>
      <c r="D20" s="127" t="s">
        <v>43</v>
      </c>
      <c r="E20" s="77"/>
      <c r="G20" s="197"/>
      <c r="H20" s="5" t="s">
        <v>25</v>
      </c>
      <c r="I20" s="129" t="s">
        <v>195</v>
      </c>
      <c r="J20" s="78"/>
    </row>
    <row r="21" spans="2:10" s="9" customFormat="1" ht="23.25" customHeight="1">
      <c r="B21" s="192"/>
      <c r="C21" s="6" t="s">
        <v>12</v>
      </c>
      <c r="D21" s="127" t="s">
        <v>44</v>
      </c>
      <c r="E21" s="77"/>
      <c r="G21" s="197"/>
      <c r="H21" s="13" t="s">
        <v>77</v>
      </c>
      <c r="I21" s="128" t="s">
        <v>196</v>
      </c>
      <c r="J21" s="84">
        <f>J18+J19+J20</f>
        <v>0</v>
      </c>
    </row>
    <row r="22" spans="2:10" s="9" customFormat="1" ht="24" customHeight="1">
      <c r="B22" s="192"/>
      <c r="C22" s="6" t="s">
        <v>13</v>
      </c>
      <c r="D22" s="127" t="s">
        <v>84</v>
      </c>
      <c r="E22" s="77"/>
      <c r="G22" s="198" t="s">
        <v>138</v>
      </c>
      <c r="H22" s="5" t="s">
        <v>26</v>
      </c>
      <c r="I22" s="129" t="s">
        <v>198</v>
      </c>
      <c r="J22" s="83"/>
    </row>
    <row r="23" spans="2:12" s="9" customFormat="1" ht="18">
      <c r="B23" s="192"/>
      <c r="C23" s="6" t="s">
        <v>14</v>
      </c>
      <c r="D23" s="127" t="s">
        <v>175</v>
      </c>
      <c r="E23" s="77">
        <v>0</v>
      </c>
      <c r="G23" s="198"/>
      <c r="H23" s="5" t="s">
        <v>130</v>
      </c>
      <c r="I23" s="129" t="s">
        <v>199</v>
      </c>
      <c r="J23" s="83"/>
      <c r="K23" s="145"/>
      <c r="L23" s="145"/>
    </row>
    <row r="24" spans="2:11" s="1" customFormat="1" ht="21" customHeight="1">
      <c r="B24" s="192"/>
      <c r="C24" s="16" t="s">
        <v>15</v>
      </c>
      <c r="D24" s="128" t="s">
        <v>68</v>
      </c>
      <c r="E24" s="99">
        <f>E17+E18+E20+E21+E22+E23</f>
        <v>0</v>
      </c>
      <c r="G24" s="198"/>
      <c r="H24" s="5" t="s">
        <v>27</v>
      </c>
      <c r="I24" s="129" t="s">
        <v>50</v>
      </c>
      <c r="J24" s="83"/>
      <c r="K24" s="145"/>
    </row>
    <row r="25" spans="2:10" s="1" customFormat="1" ht="13.5" customHeight="1">
      <c r="B25" s="193"/>
      <c r="C25" s="18"/>
      <c r="D25" s="130"/>
      <c r="E25" s="28"/>
      <c r="G25" s="198"/>
      <c r="H25" s="5" t="s">
        <v>28</v>
      </c>
      <c r="I25" s="129" t="s">
        <v>200</v>
      </c>
      <c r="J25" s="85"/>
    </row>
    <row r="26" spans="2:10" s="1" customFormat="1" ht="12.75" customHeight="1">
      <c r="B26" s="193"/>
      <c r="C26" s="18"/>
      <c r="D26" s="131"/>
      <c r="E26" s="28"/>
      <c r="G26" s="198"/>
      <c r="H26" s="5" t="s">
        <v>29</v>
      </c>
      <c r="I26" s="129" t="s">
        <v>51</v>
      </c>
      <c r="J26" s="85"/>
    </row>
    <row r="27" spans="2:10" ht="12">
      <c r="B27" s="193"/>
      <c r="C27" s="11"/>
      <c r="D27" s="132"/>
      <c r="E27" s="78"/>
      <c r="G27" s="198"/>
      <c r="H27" s="13" t="s">
        <v>78</v>
      </c>
      <c r="I27" s="128" t="s">
        <v>201</v>
      </c>
      <c r="J27" s="86">
        <f>J22+J23+J24+J25+J26</f>
        <v>0</v>
      </c>
    </row>
    <row r="28" spans="2:10" ht="13.5" customHeight="1" thickBot="1">
      <c r="B28" s="194"/>
      <c r="C28" s="17"/>
      <c r="D28" s="133"/>
      <c r="E28" s="101"/>
      <c r="G28" s="199" t="s">
        <v>80</v>
      </c>
      <c r="H28" s="200"/>
      <c r="I28" s="137" t="s">
        <v>202</v>
      </c>
      <c r="J28" s="89">
        <f>J17+J21+J27</f>
        <v>0</v>
      </c>
    </row>
    <row r="29" spans="2:10" ht="20.25" thickBot="1">
      <c r="B29" s="178" t="s">
        <v>65</v>
      </c>
      <c r="C29" s="179"/>
      <c r="D29" s="134" t="s">
        <v>176</v>
      </c>
      <c r="E29" s="102">
        <f>E7+E14+E15+E16+E24</f>
        <v>0</v>
      </c>
      <c r="F29" s="19"/>
      <c r="G29" s="180" t="s">
        <v>79</v>
      </c>
      <c r="H29" s="181"/>
      <c r="I29" s="138" t="s">
        <v>177</v>
      </c>
      <c r="J29" s="90">
        <f>J16+J28</f>
        <v>0</v>
      </c>
    </row>
    <row r="30" s="26" customFormat="1" ht="18.75" thickTop="1">
      <c r="J30" s="141">
        <f>J29-E29</f>
        <v>0</v>
      </c>
    </row>
    <row r="31" spans="2:9" ht="18">
      <c r="B31" s="76" t="s">
        <v>85</v>
      </c>
      <c r="C31" s="1"/>
      <c r="E31" s="140" t="s">
        <v>131</v>
      </c>
      <c r="F31" s="1"/>
      <c r="G31" s="1"/>
      <c r="H31" s="1"/>
      <c r="I31" s="140" t="s">
        <v>178</v>
      </c>
    </row>
    <row r="32" ht="12">
      <c r="I32" s="30">
        <f>E29-J29</f>
        <v>0</v>
      </c>
    </row>
    <row r="33" ht="12">
      <c r="I33" s="30"/>
    </row>
    <row r="34" spans="4:9" ht="24" customHeight="1">
      <c r="D34" s="108"/>
      <c r="E34" s="109"/>
      <c r="F34" s="110"/>
      <c r="G34" s="110"/>
      <c r="H34" s="110"/>
      <c r="I34" s="110"/>
    </row>
    <row r="35" spans="4:9" ht="26.25" customHeight="1">
      <c r="D35" s="108"/>
      <c r="E35" s="115"/>
      <c r="F35" s="110"/>
      <c r="G35" s="110"/>
      <c r="H35" s="108"/>
      <c r="I35" s="111"/>
    </row>
    <row r="36" spans="4:9" ht="15" customHeight="1">
      <c r="D36" s="108"/>
      <c r="E36" s="109"/>
      <c r="F36" s="110"/>
      <c r="G36" s="110"/>
      <c r="H36" s="108"/>
      <c r="I36" s="116"/>
    </row>
    <row r="37" spans="4:9" ht="18" customHeight="1">
      <c r="D37" s="108"/>
      <c r="E37" s="112"/>
      <c r="F37" s="110"/>
      <c r="G37" s="110"/>
      <c r="H37" s="108"/>
      <c r="I37" s="111"/>
    </row>
    <row r="38" spans="4:9" ht="24" customHeight="1">
      <c r="D38" s="108"/>
      <c r="E38" s="109"/>
      <c r="F38" s="110"/>
      <c r="G38" s="110"/>
      <c r="H38" s="110"/>
      <c r="I38" s="110"/>
    </row>
    <row r="39" spans="4:9" ht="37.5" customHeight="1">
      <c r="D39" s="108"/>
      <c r="E39" s="115"/>
      <c r="F39" s="110"/>
      <c r="G39" s="110"/>
      <c r="H39" s="108"/>
      <c r="I39" s="111"/>
    </row>
    <row r="40" spans="4:9" ht="21" customHeight="1">
      <c r="D40" s="108"/>
      <c r="E40" s="109"/>
      <c r="F40" s="110"/>
      <c r="G40" s="110"/>
      <c r="H40" s="108"/>
      <c r="I40" s="116"/>
    </row>
    <row r="41" spans="4:9" ht="15" customHeight="1">
      <c r="D41" s="108"/>
      <c r="E41" s="112"/>
      <c r="F41" s="110"/>
      <c r="G41" s="110"/>
      <c r="H41" s="108"/>
      <c r="I41" s="111"/>
    </row>
    <row r="42" spans="4:9" ht="23.25" customHeight="1">
      <c r="D42" s="108"/>
      <c r="E42" s="109"/>
      <c r="F42" s="110"/>
      <c r="G42" s="110"/>
      <c r="H42" s="110"/>
      <c r="I42" s="110"/>
    </row>
    <row r="43" spans="4:9" ht="25.5" customHeight="1">
      <c r="D43" s="108"/>
      <c r="E43" s="115"/>
      <c r="F43" s="110"/>
      <c r="G43" s="110"/>
      <c r="H43" s="110"/>
      <c r="I43" s="110"/>
    </row>
    <row r="44" spans="4:9" ht="23.25" customHeight="1">
      <c r="D44" s="108"/>
      <c r="E44" s="109"/>
      <c r="F44" s="110"/>
      <c r="G44" s="110"/>
      <c r="H44" s="110"/>
      <c r="I44" s="110"/>
    </row>
    <row r="45" spans="4:9" ht="20.25" customHeight="1">
      <c r="D45" s="108"/>
      <c r="E45" s="113"/>
      <c r="F45" s="114"/>
      <c r="G45" s="114"/>
      <c r="H45" s="114"/>
      <c r="I45" s="114"/>
    </row>
    <row r="46" spans="4:9" ht="23.25" customHeight="1">
      <c r="D46" s="108"/>
      <c r="E46" s="113"/>
      <c r="F46" s="114"/>
      <c r="G46" s="114"/>
      <c r="H46" s="114"/>
      <c r="I46" s="114"/>
    </row>
    <row r="47" ht="20.25" customHeight="1"/>
    <row r="48" ht="12.75" customHeight="1"/>
    <row r="49" ht="18" customHeight="1"/>
    <row r="50" ht="24.75" customHeight="1"/>
    <row r="51" ht="28.5" customHeight="1"/>
    <row r="52" ht="44.25" customHeight="1"/>
    <row r="53" ht="21.75" customHeight="1"/>
  </sheetData>
  <sheetProtection/>
  <mergeCells count="19">
    <mergeCell ref="B17:B28"/>
    <mergeCell ref="G17:H17"/>
    <mergeCell ref="G18:G21"/>
    <mergeCell ref="G22:G27"/>
    <mergeCell ref="G28:H28"/>
    <mergeCell ref="B4:D4"/>
    <mergeCell ref="G4:I4"/>
    <mergeCell ref="B5:B7"/>
    <mergeCell ref="G5:H5"/>
    <mergeCell ref="B1:I1"/>
    <mergeCell ref="B2:I2"/>
    <mergeCell ref="B29:C29"/>
    <mergeCell ref="G29:H29"/>
    <mergeCell ref="G6:G12"/>
    <mergeCell ref="B8:B14"/>
    <mergeCell ref="G13:G15"/>
    <mergeCell ref="B15:C15"/>
    <mergeCell ref="B16:C16"/>
    <mergeCell ref="G16:H16"/>
  </mergeCells>
  <printOptions horizontalCentered="1" verticalCentered="1"/>
  <pageMargins left="0.61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28125" style="8" customWidth="1"/>
    <col min="2" max="2" width="32.7109375" style="8" bestFit="1" customWidth="1"/>
    <col min="3" max="3" width="30.00390625" style="24" customWidth="1"/>
    <col min="4" max="4" width="23.7109375" style="31" bestFit="1" customWidth="1"/>
    <col min="5" max="16384" width="9.140625" style="8" customWidth="1"/>
  </cols>
  <sheetData>
    <row r="1" spans="1:8" s="24" customFormat="1" ht="19.5" customHeight="1">
      <c r="A1" s="174" t="s">
        <v>165</v>
      </c>
      <c r="B1" s="174"/>
      <c r="C1" s="174"/>
      <c r="D1" s="174"/>
      <c r="E1" s="168"/>
      <c r="F1" s="168"/>
      <c r="G1" s="168"/>
      <c r="H1" s="168"/>
    </row>
    <row r="2" spans="1:8" s="24" customFormat="1" ht="19.5" customHeight="1">
      <c r="A2" s="176" t="s">
        <v>167</v>
      </c>
      <c r="B2" s="176"/>
      <c r="C2" s="176"/>
      <c r="D2" s="176"/>
      <c r="E2" s="167"/>
      <c r="F2" s="167"/>
      <c r="G2" s="167"/>
      <c r="H2" s="167"/>
    </row>
    <row r="3" spans="1:4" ht="31.5" customHeight="1">
      <c r="A3" s="45"/>
      <c r="B3" s="23" t="s">
        <v>30</v>
      </c>
      <c r="C3" s="117" t="s">
        <v>54</v>
      </c>
      <c r="D3" s="125" t="s">
        <v>52</v>
      </c>
    </row>
    <row r="4" spans="1:4" s="10" customFormat="1" ht="31.5" customHeight="1">
      <c r="A4" s="45">
        <v>1</v>
      </c>
      <c r="B4" s="21" t="s">
        <v>31</v>
      </c>
      <c r="C4" s="118" t="s">
        <v>168</v>
      </c>
      <c r="D4" s="80"/>
    </row>
    <row r="5" spans="1:4" s="10" customFormat="1" ht="31.5" customHeight="1">
      <c r="A5" s="45">
        <v>2</v>
      </c>
      <c r="B5" s="21" t="s">
        <v>32</v>
      </c>
      <c r="C5" s="118" t="s">
        <v>169</v>
      </c>
      <c r="D5" s="32"/>
    </row>
    <row r="6" spans="1:4" s="10" customFormat="1" ht="31.5" customHeight="1">
      <c r="A6" s="45">
        <v>3</v>
      </c>
      <c r="B6" s="21" t="s">
        <v>33</v>
      </c>
      <c r="C6" s="118" t="s">
        <v>170</v>
      </c>
      <c r="D6" s="80"/>
    </row>
    <row r="7" spans="1:4" s="10" customFormat="1" ht="31.5" customHeight="1">
      <c r="A7" s="45">
        <v>4</v>
      </c>
      <c r="B7" s="21" t="s">
        <v>34</v>
      </c>
      <c r="C7" s="118" t="s">
        <v>55</v>
      </c>
      <c r="D7" s="80"/>
    </row>
    <row r="8" spans="1:4" s="10" customFormat="1" ht="31.5" customHeight="1">
      <c r="A8" s="45"/>
      <c r="B8" s="20" t="s">
        <v>61</v>
      </c>
      <c r="C8" s="119" t="s">
        <v>60</v>
      </c>
      <c r="D8" s="81">
        <f>SUM(D4:D7)</f>
        <v>0</v>
      </c>
    </row>
    <row r="9" spans="1:4" s="10" customFormat="1" ht="28.5" customHeight="1">
      <c r="A9" s="45"/>
      <c r="B9" s="23" t="s">
        <v>53</v>
      </c>
      <c r="C9" s="117" t="s">
        <v>56</v>
      </c>
      <c r="D9" s="125" t="s">
        <v>52</v>
      </c>
    </row>
    <row r="10" spans="1:4" s="10" customFormat="1" ht="31.5" customHeight="1">
      <c r="A10" s="45">
        <v>1</v>
      </c>
      <c r="B10" s="21" t="s">
        <v>35</v>
      </c>
      <c r="C10" s="118" t="s">
        <v>57</v>
      </c>
      <c r="D10" s="92"/>
    </row>
    <row r="11" spans="1:4" s="10" customFormat="1" ht="31.5" customHeight="1">
      <c r="A11" s="45">
        <v>2</v>
      </c>
      <c r="B11" s="21" t="s">
        <v>36</v>
      </c>
      <c r="C11" s="118" t="s">
        <v>58</v>
      </c>
      <c r="D11" s="92"/>
    </row>
    <row r="12" spans="1:4" ht="31.5" customHeight="1">
      <c r="A12" s="45">
        <v>3</v>
      </c>
      <c r="B12" s="21" t="s">
        <v>37</v>
      </c>
      <c r="C12" s="118" t="s">
        <v>171</v>
      </c>
      <c r="D12" s="93"/>
    </row>
    <row r="13" spans="1:4" ht="31.5" customHeight="1">
      <c r="A13" s="45">
        <v>4</v>
      </c>
      <c r="B13" s="21" t="s">
        <v>203</v>
      </c>
      <c r="C13" s="118" t="s">
        <v>128</v>
      </c>
      <c r="D13" s="94"/>
    </row>
    <row r="14" spans="1:4" ht="31.5" customHeight="1">
      <c r="A14" s="45"/>
      <c r="B14" s="20" t="s">
        <v>63</v>
      </c>
      <c r="C14" s="119" t="s">
        <v>62</v>
      </c>
      <c r="D14" s="95">
        <f>SUM(D10:D13)</f>
        <v>0</v>
      </c>
    </row>
    <row r="15" spans="1:4" ht="31.5" customHeight="1">
      <c r="A15" s="45"/>
      <c r="B15" s="22" t="s">
        <v>59</v>
      </c>
      <c r="C15" s="119" t="s">
        <v>83</v>
      </c>
      <c r="D15" s="96">
        <f>(D8-D14)*0.8</f>
        <v>0</v>
      </c>
    </row>
    <row r="16" spans="3:4" ht="12.75">
      <c r="C16" s="120"/>
      <c r="D16" s="97"/>
    </row>
    <row r="17" spans="2:4" s="24" customFormat="1" ht="15.75">
      <c r="B17" s="122" t="s">
        <v>81</v>
      </c>
      <c r="C17" s="120"/>
      <c r="D17" s="31"/>
    </row>
    <row r="18" spans="1:6" s="24" customFormat="1" ht="15.75">
      <c r="A18" s="25"/>
      <c r="B18" s="172" t="s">
        <v>209</v>
      </c>
      <c r="C18" s="121" t="s">
        <v>140</v>
      </c>
      <c r="D18" s="123" t="s">
        <v>141</v>
      </c>
      <c r="E18" s="159"/>
      <c r="F18" s="160"/>
    </row>
    <row r="19" spans="1:6" s="24" customFormat="1" ht="15.75">
      <c r="A19" s="25"/>
      <c r="B19" s="172" t="s">
        <v>210</v>
      </c>
      <c r="C19" s="103"/>
      <c r="D19" s="171"/>
      <c r="E19" s="161"/>
      <c r="F19" s="161"/>
    </row>
    <row r="20" spans="1:4" s="24" customFormat="1" ht="19.5" customHeight="1">
      <c r="A20" s="25"/>
      <c r="B20" s="173" t="s">
        <v>211</v>
      </c>
      <c r="C20" s="103"/>
      <c r="D20" s="171"/>
    </row>
    <row r="21" spans="1:4" s="24" customFormat="1" ht="19.5" customHeight="1">
      <c r="A21" s="25"/>
      <c r="B21" s="123" t="s">
        <v>205</v>
      </c>
      <c r="C21" s="103"/>
      <c r="D21" s="35"/>
    </row>
    <row r="22" spans="1:4" s="24" customFormat="1" ht="19.5" customHeight="1">
      <c r="A22" s="25"/>
      <c r="B22" s="123" t="s">
        <v>206</v>
      </c>
      <c r="C22" s="103"/>
      <c r="D22" s="35"/>
    </row>
    <row r="23" spans="1:4" s="24" customFormat="1" ht="19.5" customHeight="1">
      <c r="A23" s="25"/>
      <c r="B23" s="123" t="s">
        <v>207</v>
      </c>
      <c r="C23" s="104"/>
      <c r="D23" s="35"/>
    </row>
    <row r="24" spans="1:4" s="24" customFormat="1" ht="19.5" customHeight="1">
      <c r="A24" s="25"/>
      <c r="B24" s="123" t="s">
        <v>208</v>
      </c>
      <c r="C24" s="104">
        <f>(C23+'BS Format'!E29)/2</f>
        <v>0</v>
      </c>
      <c r="D24" s="35"/>
    </row>
    <row r="27" spans="2:4" s="24" customFormat="1" ht="15.75">
      <c r="B27" s="120"/>
      <c r="D27" s="31"/>
    </row>
    <row r="28" spans="2:4" s="24" customFormat="1" ht="15.75">
      <c r="B28" s="124" t="s">
        <v>82</v>
      </c>
      <c r="C28" s="124" t="s">
        <v>131</v>
      </c>
      <c r="D28" s="124" t="s">
        <v>204</v>
      </c>
    </row>
    <row r="29" spans="2:4" s="24" customFormat="1" ht="15.75">
      <c r="B29" s="34"/>
      <c r="C29" s="33"/>
      <c r="D29" s="33"/>
    </row>
    <row r="30" spans="2:4" s="24" customFormat="1" ht="15.75">
      <c r="B30" s="34"/>
      <c r="C30" s="33"/>
      <c r="D30" s="33"/>
    </row>
  </sheetData>
  <sheetProtection/>
  <mergeCells count="2">
    <mergeCell ref="A1:D1"/>
    <mergeCell ref="A2:D2"/>
  </mergeCells>
  <printOptions/>
  <pageMargins left="0.53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24.75" customHeight="1"/>
  <cols>
    <col min="2" max="3" width="29.140625" style="0" customWidth="1"/>
    <col min="4" max="4" width="12.140625" style="0" customWidth="1"/>
    <col min="5" max="5" width="15.140625" style="0" customWidth="1"/>
    <col min="6" max="6" width="16.140625" style="0" bestFit="1" customWidth="1"/>
    <col min="7" max="7" width="9.57421875" style="0" customWidth="1"/>
    <col min="8" max="8" width="8.140625" style="0" customWidth="1"/>
  </cols>
  <sheetData>
    <row r="1" spans="1:8" ht="24.75" customHeight="1">
      <c r="A1" s="174" t="s">
        <v>165</v>
      </c>
      <c r="B1" s="175"/>
      <c r="C1" s="175"/>
      <c r="D1" s="175"/>
      <c r="E1" s="175"/>
      <c r="F1" s="175"/>
      <c r="G1" s="175"/>
      <c r="H1" s="175"/>
    </row>
    <row r="2" spans="1:8" ht="24.75" customHeight="1">
      <c r="A2" s="176" t="s">
        <v>166</v>
      </c>
      <c r="B2" s="177"/>
      <c r="C2" s="177"/>
      <c r="D2" s="177"/>
      <c r="E2" s="177"/>
      <c r="F2" s="177"/>
      <c r="G2" s="177"/>
      <c r="H2" s="177"/>
    </row>
    <row r="3" spans="1:8" ht="24" customHeight="1">
      <c r="A3" s="208" t="s">
        <v>86</v>
      </c>
      <c r="B3" s="208"/>
      <c r="C3" s="208"/>
      <c r="D3" s="208"/>
      <c r="E3" s="208"/>
      <c r="F3" s="208"/>
      <c r="G3" s="74" t="s">
        <v>133</v>
      </c>
      <c r="H3" s="2" t="s">
        <v>132</v>
      </c>
    </row>
    <row r="4" spans="1:8" ht="24.75" customHeight="1">
      <c r="A4" s="46"/>
      <c r="B4" s="47" t="s">
        <v>87</v>
      </c>
      <c r="C4" s="162" t="s">
        <v>149</v>
      </c>
      <c r="D4" s="48" t="s">
        <v>88</v>
      </c>
      <c r="E4" s="48" t="s">
        <v>89</v>
      </c>
      <c r="F4" s="68" t="s">
        <v>90</v>
      </c>
      <c r="G4" s="146" t="s">
        <v>91</v>
      </c>
      <c r="H4" s="48" t="s">
        <v>91</v>
      </c>
    </row>
    <row r="5" spans="1:8" ht="17.25" customHeight="1">
      <c r="A5" s="49" t="s">
        <v>92</v>
      </c>
      <c r="B5" s="37"/>
      <c r="C5" s="163"/>
      <c r="D5" s="37"/>
      <c r="E5" s="37"/>
      <c r="F5" s="37"/>
      <c r="G5" s="147"/>
      <c r="H5" s="56"/>
    </row>
    <row r="6" spans="1:8" ht="24.75" customHeight="1">
      <c r="A6" s="36" t="s">
        <v>93</v>
      </c>
      <c r="B6" s="38" t="s">
        <v>94</v>
      </c>
      <c r="C6" s="164" t="s">
        <v>150</v>
      </c>
      <c r="D6" s="58">
        <v>1</v>
      </c>
      <c r="E6" s="57">
        <f>IF('BS Format'!J23&gt;F6,F6,'BS Format'!J23)</f>
        <v>0</v>
      </c>
      <c r="F6" s="144">
        <f>'BS Format'!E11</f>
        <v>0</v>
      </c>
      <c r="G6" s="148" t="e">
        <f>(E6/F6)*100</f>
        <v>#DIV/0!</v>
      </c>
      <c r="H6" s="75"/>
    </row>
    <row r="7" spans="1:8" ht="24.75" customHeight="1">
      <c r="A7" s="36" t="s">
        <v>95</v>
      </c>
      <c r="B7" s="38" t="s">
        <v>96</v>
      </c>
      <c r="C7" s="164" t="s">
        <v>151</v>
      </c>
      <c r="D7" s="58">
        <v>0.35</v>
      </c>
      <c r="E7" s="155">
        <f>IF(E6=F6,('BS Format'!J23-Pearls!E6),0)</f>
        <v>0</v>
      </c>
      <c r="F7" s="69">
        <f>'BS Format'!E10</f>
        <v>0</v>
      </c>
      <c r="G7" s="148" t="e">
        <f>(E7/F7)*100</f>
        <v>#DIV/0!</v>
      </c>
      <c r="H7" s="75"/>
    </row>
    <row r="8" spans="1:8" ht="18" customHeight="1">
      <c r="A8" s="50" t="s">
        <v>97</v>
      </c>
      <c r="B8" s="37"/>
      <c r="C8" s="163"/>
      <c r="D8" s="62"/>
      <c r="E8" s="37"/>
      <c r="F8" s="37"/>
      <c r="G8" s="148"/>
      <c r="H8" s="75"/>
    </row>
    <row r="9" spans="1:8" ht="24.75" customHeight="1">
      <c r="A9" s="39" t="s">
        <v>98</v>
      </c>
      <c r="B9" s="38" t="s">
        <v>125</v>
      </c>
      <c r="C9" s="164" t="s">
        <v>152</v>
      </c>
      <c r="D9" s="36" t="s">
        <v>99</v>
      </c>
      <c r="E9" s="40">
        <f>'BS Format'!E14-('BS Format'!E12+'BS Format'!E11*35%)</f>
        <v>0</v>
      </c>
      <c r="F9" s="70">
        <f>'BS Format'!E29</f>
        <v>0</v>
      </c>
      <c r="G9" s="148" t="e">
        <f>E9/F9*100</f>
        <v>#DIV/0!</v>
      </c>
      <c r="H9" s="75"/>
    </row>
    <row r="10" spans="1:8" ht="24.75" customHeight="1">
      <c r="A10" s="39" t="s">
        <v>100</v>
      </c>
      <c r="B10" s="38" t="s">
        <v>101</v>
      </c>
      <c r="C10" s="164" t="s">
        <v>153</v>
      </c>
      <c r="D10" s="36" t="s">
        <v>99</v>
      </c>
      <c r="E10" s="41">
        <f>'BS Format'!J5</f>
        <v>0</v>
      </c>
      <c r="F10" s="70">
        <f>'BS Format'!E29</f>
        <v>0</v>
      </c>
      <c r="G10" s="148" t="e">
        <f aca="true" t="shared" si="0" ref="G10:G25">E10/F10*100</f>
        <v>#DIV/0!</v>
      </c>
      <c r="H10" s="75"/>
    </row>
    <row r="11" spans="1:8" ht="24.75" customHeight="1">
      <c r="A11" s="39" t="s">
        <v>102</v>
      </c>
      <c r="B11" s="38" t="s">
        <v>103</v>
      </c>
      <c r="C11" s="164" t="s">
        <v>154</v>
      </c>
      <c r="D11" s="58">
        <v>0</v>
      </c>
      <c r="E11" s="40">
        <f>'BS Format'!J15</f>
        <v>0</v>
      </c>
      <c r="F11" s="70">
        <f>'BS Format'!E29</f>
        <v>0</v>
      </c>
      <c r="G11" s="148" t="e">
        <f>E11/F11*100</f>
        <v>#DIV/0!</v>
      </c>
      <c r="H11" s="75"/>
    </row>
    <row r="12" spans="1:8" ht="24.75" customHeight="1">
      <c r="A12" s="39" t="s">
        <v>104</v>
      </c>
      <c r="B12" s="38" t="s">
        <v>105</v>
      </c>
      <c r="C12" s="164" t="s">
        <v>155</v>
      </c>
      <c r="D12" s="63" t="s">
        <v>122</v>
      </c>
      <c r="E12" s="41">
        <f>'BS Format'!J17</f>
        <v>0</v>
      </c>
      <c r="F12" s="70">
        <f>'BS Format'!E29</f>
        <v>0</v>
      </c>
      <c r="G12" s="148" t="e">
        <f t="shared" si="0"/>
        <v>#DIV/0!</v>
      </c>
      <c r="H12" s="75"/>
    </row>
    <row r="13" spans="1:8" ht="24.75" customHeight="1">
      <c r="A13" s="39" t="s">
        <v>145</v>
      </c>
      <c r="B13" s="38" t="s">
        <v>146</v>
      </c>
      <c r="C13" s="164" t="s">
        <v>156</v>
      </c>
      <c r="D13" s="36" t="s">
        <v>122</v>
      </c>
      <c r="E13" s="41">
        <f>'BS Format'!J21+'BS Format'!J24</f>
        <v>0</v>
      </c>
      <c r="F13" s="70">
        <f>'BS Format'!E29</f>
        <v>0</v>
      </c>
      <c r="G13" s="149" t="e">
        <f t="shared" si="0"/>
        <v>#DIV/0!</v>
      </c>
      <c r="H13" s="75"/>
    </row>
    <row r="14" spans="1:8" ht="20.25" customHeight="1">
      <c r="A14" s="50" t="s">
        <v>106</v>
      </c>
      <c r="B14" s="37"/>
      <c r="C14" s="163"/>
      <c r="D14" s="62"/>
      <c r="E14" s="37"/>
      <c r="F14" s="37"/>
      <c r="G14" s="148"/>
      <c r="H14" s="75"/>
    </row>
    <row r="15" spans="1:8" ht="24.75" customHeight="1">
      <c r="A15" s="39" t="s">
        <v>107</v>
      </c>
      <c r="B15" s="51" t="s">
        <v>108</v>
      </c>
      <c r="C15" s="165" t="s">
        <v>157</v>
      </c>
      <c r="D15" s="36" t="s">
        <v>109</v>
      </c>
      <c r="E15" s="41">
        <f>'BS Format'!E10+'BS Format'!E11+'BS Format'!E12</f>
        <v>0</v>
      </c>
      <c r="F15" s="70">
        <f>'BS Format'!E14</f>
        <v>0</v>
      </c>
      <c r="G15" s="148" t="e">
        <f t="shared" si="0"/>
        <v>#DIV/0!</v>
      </c>
      <c r="H15" s="75"/>
    </row>
    <row r="16" spans="1:8" ht="24.75" customHeight="1">
      <c r="A16" s="39" t="s">
        <v>121</v>
      </c>
      <c r="B16" s="51" t="s">
        <v>126</v>
      </c>
      <c r="C16" s="165" t="s">
        <v>158</v>
      </c>
      <c r="D16" s="36" t="s">
        <v>109</v>
      </c>
      <c r="E16" s="40">
        <f>'BS Format'!E24+'BS Format'!E5</f>
        <v>0</v>
      </c>
      <c r="F16" s="71">
        <f>'BS Format'!E29</f>
        <v>0</v>
      </c>
      <c r="G16" s="148" t="e">
        <f t="shared" si="0"/>
        <v>#DIV/0!</v>
      </c>
      <c r="H16" s="75"/>
    </row>
    <row r="17" spans="1:8" ht="18" customHeight="1">
      <c r="A17" s="50" t="s">
        <v>110</v>
      </c>
      <c r="B17" s="37"/>
      <c r="C17" s="163"/>
      <c r="D17" s="62"/>
      <c r="E17" s="37"/>
      <c r="F17" s="37"/>
      <c r="G17" s="148"/>
      <c r="H17" s="75"/>
    </row>
    <row r="18" spans="1:8" ht="24.75" customHeight="1" thickBot="1">
      <c r="A18" s="156" t="s">
        <v>147</v>
      </c>
      <c r="B18" s="157" t="s">
        <v>148</v>
      </c>
      <c r="C18" s="166" t="s">
        <v>159</v>
      </c>
      <c r="D18" s="157"/>
      <c r="E18" s="158"/>
      <c r="F18" s="157"/>
      <c r="G18" s="157"/>
      <c r="H18" s="157"/>
    </row>
    <row r="19" spans="1:8" ht="24.75" customHeight="1">
      <c r="A19" s="42" t="s">
        <v>123</v>
      </c>
      <c r="B19" s="38" t="s">
        <v>111</v>
      </c>
      <c r="C19" s="164" t="s">
        <v>160</v>
      </c>
      <c r="D19" s="59">
        <v>0.05</v>
      </c>
      <c r="E19" s="64">
        <f>'PL Format'!D13+'PL Format'!D11</f>
        <v>0</v>
      </c>
      <c r="F19" s="72">
        <f>'PL Format'!C24</f>
        <v>0</v>
      </c>
      <c r="G19" s="148" t="e">
        <f>E19/F19*100</f>
        <v>#DIV/0!</v>
      </c>
      <c r="H19" s="75"/>
    </row>
    <row r="20" spans="1:8" ht="18.75" customHeight="1">
      <c r="A20" s="50" t="s">
        <v>112</v>
      </c>
      <c r="B20" s="37"/>
      <c r="C20" s="163"/>
      <c r="D20" s="62"/>
      <c r="E20" s="65"/>
      <c r="F20" s="65"/>
      <c r="G20" s="148"/>
      <c r="H20" s="75"/>
    </row>
    <row r="21" spans="1:8" ht="24.75" customHeight="1">
      <c r="A21" s="39" t="s">
        <v>113</v>
      </c>
      <c r="B21" s="38" t="s">
        <v>114</v>
      </c>
      <c r="C21" s="164" t="s">
        <v>161</v>
      </c>
      <c r="D21" s="58">
        <v>0.15</v>
      </c>
      <c r="E21" s="66">
        <f>'BS Format'!E7</f>
        <v>0</v>
      </c>
      <c r="F21" s="73">
        <f>'BS Format'!J5</f>
        <v>0</v>
      </c>
      <c r="G21" s="148" t="e">
        <f t="shared" si="0"/>
        <v>#DIV/0!</v>
      </c>
      <c r="H21" s="75"/>
    </row>
    <row r="22" spans="1:8" ht="24.75" customHeight="1">
      <c r="A22" s="39" t="s">
        <v>124</v>
      </c>
      <c r="B22" s="38" t="s">
        <v>127</v>
      </c>
      <c r="C22" s="164" t="s">
        <v>162</v>
      </c>
      <c r="D22" s="36" t="s">
        <v>115</v>
      </c>
      <c r="E22" s="67">
        <f>'BS Format'!E5</f>
        <v>0</v>
      </c>
      <c r="F22" s="73">
        <f>'BS Format'!E29</f>
        <v>0</v>
      </c>
      <c r="G22" s="148" t="e">
        <f t="shared" si="0"/>
        <v>#DIV/0!</v>
      </c>
      <c r="H22" s="75"/>
    </row>
    <row r="23" spans="1:8" ht="18" customHeight="1">
      <c r="A23" s="50" t="s">
        <v>116</v>
      </c>
      <c r="B23" s="37"/>
      <c r="C23" s="163"/>
      <c r="D23" s="62"/>
      <c r="E23" s="65"/>
      <c r="F23" s="65"/>
      <c r="G23" s="148"/>
      <c r="H23" s="75"/>
    </row>
    <row r="24" spans="1:8" ht="24.75" customHeight="1">
      <c r="A24" s="39" t="s">
        <v>117</v>
      </c>
      <c r="B24" s="38" t="s">
        <v>118</v>
      </c>
      <c r="C24" s="164" t="s">
        <v>163</v>
      </c>
      <c r="D24" s="150">
        <v>0.12</v>
      </c>
      <c r="E24" s="151" t="e">
        <f>('PL Format'!C19+'PL Format'!D19)-('PL Format'!#REF!+'PL Format'!#REF!)</f>
        <v>#REF!</v>
      </c>
      <c r="F24" s="152" t="e">
        <f>'PL Format'!#REF!</f>
        <v>#REF!</v>
      </c>
      <c r="G24" s="149" t="e">
        <f t="shared" si="0"/>
        <v>#REF!</v>
      </c>
      <c r="H24" s="75"/>
    </row>
    <row r="25" spans="1:8" ht="24.75" customHeight="1">
      <c r="A25" s="39" t="s">
        <v>119</v>
      </c>
      <c r="B25" s="38" t="s">
        <v>120</v>
      </c>
      <c r="C25" s="164" t="s">
        <v>164</v>
      </c>
      <c r="D25" s="150" t="s">
        <v>129</v>
      </c>
      <c r="E25" s="153">
        <f>'BS Format'!E29-Pearls!F25</f>
        <v>0</v>
      </c>
      <c r="F25" s="154">
        <f>'PL Format'!C23</f>
        <v>0</v>
      </c>
      <c r="G25" s="149" t="e">
        <f t="shared" si="0"/>
        <v>#DIV/0!</v>
      </c>
      <c r="H25" s="75"/>
    </row>
    <row r="26" ht="12">
      <c r="A26" s="60"/>
    </row>
    <row r="27" ht="12"/>
    <row r="28" ht="12"/>
    <row r="30" spans="5:7" ht="24.75" customHeight="1">
      <c r="E30" s="91"/>
      <c r="F30" s="91"/>
      <c r="G30" s="91"/>
    </row>
    <row r="31" spans="5:7" ht="24.75" customHeight="1">
      <c r="E31" s="106"/>
      <c r="F31" s="106"/>
      <c r="G31" s="106"/>
    </row>
    <row r="32" spans="5:7" ht="24.75" customHeight="1">
      <c r="E32" s="106"/>
      <c r="F32" s="106"/>
      <c r="G32" s="106"/>
    </row>
    <row r="33" spans="5:7" ht="24.75" customHeight="1">
      <c r="E33" s="106"/>
      <c r="F33" s="106"/>
      <c r="G33" s="106"/>
    </row>
    <row r="34" spans="1:7" ht="24.75" customHeight="1">
      <c r="A34" s="61"/>
      <c r="B34" s="107"/>
      <c r="C34" s="107"/>
      <c r="D34" s="105"/>
      <c r="E34" s="106"/>
      <c r="F34" s="106"/>
      <c r="G34" s="106"/>
    </row>
    <row r="35" spans="1:7" ht="24.75" customHeight="1">
      <c r="A35" s="61"/>
      <c r="B35" s="61"/>
      <c r="C35" s="61"/>
      <c r="D35" s="61"/>
      <c r="E35" s="61"/>
      <c r="F35" s="61"/>
      <c r="G35" s="61"/>
    </row>
    <row r="36" spans="1:7" ht="24.75" customHeight="1">
      <c r="A36" s="61"/>
      <c r="B36" s="61"/>
      <c r="C36" s="61"/>
      <c r="D36" s="61"/>
      <c r="E36" s="61"/>
      <c r="F36" s="61"/>
      <c r="G36" s="61"/>
    </row>
    <row r="37" spans="1:7" ht="24.75" customHeight="1">
      <c r="A37" s="61"/>
      <c r="B37" s="61"/>
      <c r="C37" s="61"/>
      <c r="D37" s="61"/>
      <c r="E37" s="61"/>
      <c r="F37" s="61"/>
      <c r="G37" s="61"/>
    </row>
    <row r="38" spans="1:7" ht="24.75" customHeight="1">
      <c r="A38" s="61"/>
      <c r="B38" s="61"/>
      <c r="C38" s="61"/>
      <c r="D38" s="61"/>
      <c r="E38" s="61"/>
      <c r="F38" s="61"/>
      <c r="G38" s="61"/>
    </row>
    <row r="39" spans="1:7" ht="24.75" customHeight="1">
      <c r="A39" s="61"/>
      <c r="B39" s="61"/>
      <c r="C39" s="61"/>
      <c r="D39" s="61"/>
      <c r="E39" s="61"/>
      <c r="F39" s="61"/>
      <c r="G39" s="61"/>
    </row>
    <row r="40" spans="1:7" ht="24.75" customHeight="1">
      <c r="A40" s="61"/>
      <c r="B40" s="61"/>
      <c r="C40" s="61"/>
      <c r="D40" s="61"/>
      <c r="E40" s="61"/>
      <c r="F40" s="61"/>
      <c r="G40" s="61"/>
    </row>
    <row r="41" spans="1:7" ht="24.75" customHeight="1">
      <c r="A41" s="61"/>
      <c r="B41" s="61"/>
      <c r="C41" s="61"/>
      <c r="D41" s="61"/>
      <c r="E41" s="61"/>
      <c r="F41" s="61"/>
      <c r="G41" s="61"/>
    </row>
    <row r="43" spans="5:7" ht="24.75" customHeight="1">
      <c r="E43" s="52"/>
      <c r="F43" s="52"/>
      <c r="G43" s="53"/>
    </row>
    <row r="44" spans="5:7" ht="24.75" customHeight="1">
      <c r="E44" s="54"/>
      <c r="F44" s="54"/>
      <c r="G44" s="54"/>
    </row>
    <row r="45" spans="5:7" ht="24.75" customHeight="1">
      <c r="E45" s="54"/>
      <c r="F45" s="52"/>
      <c r="G45" s="55"/>
    </row>
  </sheetData>
  <sheetProtection/>
  <mergeCells count="3">
    <mergeCell ref="A3:F3"/>
    <mergeCell ref="A1:H1"/>
    <mergeCell ref="A2:H2"/>
  </mergeCells>
  <printOptions horizontalCentered="1"/>
  <pageMargins left="0.25" right="0" top="0" bottom="0" header="0.35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Hp</cp:lastModifiedBy>
  <cp:lastPrinted>2022-06-30T09:29:46Z</cp:lastPrinted>
  <dcterms:created xsi:type="dcterms:W3CDTF">2003-01-29T17:24:04Z</dcterms:created>
  <dcterms:modified xsi:type="dcterms:W3CDTF">2022-06-30T09:29:58Z</dcterms:modified>
  <cp:category/>
  <cp:version/>
  <cp:contentType/>
  <cp:contentStatus/>
</cp:coreProperties>
</file>